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personal contratados 2024\"/>
    </mc:Choice>
  </mc:AlternateContent>
  <xr:revisionPtr revIDLastSave="0" documentId="13_ncr:1_{96E50103-56C2-4196-A6D1-3C083FA4000D}" xr6:coauthVersionLast="47" xr6:coauthVersionMax="47" xr10:uidLastSave="{00000000-0000-0000-0000-000000000000}"/>
  <bookViews>
    <workbookView xWindow="-120" yWindow="-120" windowWidth="29040" windowHeight="15720" xr2:uid="{8A144BA8-6394-44B4-BBCA-C79B9ADE68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1" l="1"/>
  <c r="R16" i="1"/>
  <c r="J16" i="1"/>
  <c r="I16" i="1"/>
  <c r="H16" i="1"/>
  <c r="O15" i="1"/>
  <c r="N15" i="1"/>
  <c r="M15" i="1"/>
  <c r="L15" i="1"/>
  <c r="K15" i="1"/>
  <c r="O14" i="1"/>
  <c r="N14" i="1"/>
  <c r="M14" i="1"/>
  <c r="L14" i="1"/>
  <c r="K14" i="1"/>
  <c r="K16" i="1" l="1"/>
  <c r="S14" i="1"/>
  <c r="S15" i="1"/>
  <c r="Q15" i="1"/>
  <c r="Q14" i="1"/>
  <c r="O12" i="1" l="1"/>
  <c r="N12" i="1"/>
  <c r="M12" i="1"/>
  <c r="L12" i="1"/>
  <c r="O11" i="1"/>
  <c r="N11" i="1"/>
  <c r="M11" i="1"/>
  <c r="L11" i="1"/>
  <c r="L10" i="1"/>
  <c r="M10" i="1"/>
  <c r="N10" i="1"/>
  <c r="O10" i="1"/>
  <c r="Q12" i="1" l="1"/>
  <c r="Q10" i="1"/>
  <c r="S10" i="1"/>
  <c r="S12" i="1"/>
  <c r="N16" i="1"/>
  <c r="M16" i="1"/>
  <c r="L16" i="1"/>
  <c r="O16" i="1"/>
  <c r="S11" i="1"/>
  <c r="Q11" i="1"/>
  <c r="Q16" i="1" l="1"/>
  <c r="S16" i="1"/>
</calcChain>
</file>

<file path=xl/sharedStrings.xml><?xml version="1.0" encoding="utf-8"?>
<sst xmlns="http://schemas.openxmlformats.org/spreadsheetml/2006/main" count="79" uniqueCount="63">
  <si>
    <t xml:space="preserve">Reg. No. </t>
  </si>
  <si>
    <t>Nombre</t>
  </si>
  <si>
    <t>Estatus</t>
  </si>
  <si>
    <t>Sueldo Bruto (RD$)</t>
  </si>
  <si>
    <t>Seguro Sávica</t>
  </si>
  <si>
    <t>Total Retenciones y Aportes</t>
  </si>
  <si>
    <t>Sueldo Neto (RD$)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</si>
  <si>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</si>
  <si>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</si>
  <si>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</si>
  <si>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</si>
  <si>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</si>
  <si>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</si>
  <si>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</si>
  <si>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1-</t>
  </si>
  <si>
    <t>FEMENINO</t>
  </si>
  <si>
    <t>2-</t>
  </si>
  <si>
    <t>GOBERNACION CIVIL DE PUERTO PLATA-MIP</t>
  </si>
  <si>
    <t>3-</t>
  </si>
  <si>
    <t>4-</t>
  </si>
  <si>
    <t>MASCULINO</t>
  </si>
  <si>
    <t>5-</t>
  </si>
  <si>
    <t>6-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</si>
  <si>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</si>
  <si>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</si>
  <si>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</si>
  <si>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</si>
  <si>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</si>
  <si>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</si>
  <si>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</si>
  <si>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</si>
  <si>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MIRIAN DE LOS ANGELES CALDERON VENT</t>
  </si>
  <si>
    <t>CONTADORA</t>
  </si>
  <si>
    <t>TEMPORERO</t>
  </si>
  <si>
    <t>2.1.1.2.654</t>
  </si>
  <si>
    <t>Nómina de Sueldos: Empleados Contratados</t>
  </si>
  <si>
    <t xml:space="preserve">Funcion </t>
  </si>
  <si>
    <t>Departamento</t>
  </si>
  <si>
    <t>Fecha incio de contrato</t>
  </si>
  <si>
    <t>Fecha final de contrato</t>
  </si>
  <si>
    <t xml:space="preserve">ISR   (Ley 1192)     </t>
  </si>
  <si>
    <t>Seguridad Social (LEY 8701)</t>
  </si>
  <si>
    <t>Sub Cuenta No.</t>
  </si>
  <si>
    <t>Genero</t>
  </si>
  <si>
    <t>Riesgos Laborales (1.3%)</t>
  </si>
  <si>
    <t>AFP (2.87%)</t>
  </si>
  <si>
    <t xml:space="preserve">Empleado SFS (3.04%)             </t>
  </si>
  <si>
    <t>Sub total TSS</t>
  </si>
  <si>
    <t>RELACIONADOR PUBLICO</t>
  </si>
  <si>
    <t>2.1.1.2.73</t>
  </si>
  <si>
    <t>ARIEL DE JESUS HEREDIA RICARDO</t>
  </si>
  <si>
    <t>ISABEL MARTINEZ DIPLAN</t>
  </si>
  <si>
    <t>ABOGADO (A) II</t>
  </si>
  <si>
    <t>2.1.1.2.375</t>
  </si>
  <si>
    <t>TOTAL GENERAL</t>
  </si>
  <si>
    <t>Correspondiente al mes de abril del año 2024</t>
  </si>
  <si>
    <t>LUZ YANIRA VASQUEZ VASQUEZ</t>
  </si>
  <si>
    <t>2.1.1.2.01</t>
  </si>
  <si>
    <t>TECNICO DE ATENCION AL USUARIO</t>
  </si>
  <si>
    <t>RAQUEL CARABALLO GARCIA</t>
  </si>
  <si>
    <t>CONSERJE</t>
  </si>
  <si>
    <t>PERSONAL DE CARACTER EVENTUAL</t>
  </si>
  <si>
    <t>YORDY PEÑA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</si>
</sst>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9"/>
      <color theme="1"/>
      <name val="Calibri"/>
      <family val="2"/>
    </font>
    <font>
      <sz val="11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4" fontId="4" fillId="0" borderId="8" xfId="2" applyFont="1" applyBorder="1" applyAlignment="1">
      <alignment horizontal="center" vertical="center"/>
    </xf>
    <xf numFmtId="44" fontId="4" fillId="0" borderId="8" xfId="2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43" fontId="5" fillId="0" borderId="9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/>
    </xf>
    <xf numFmtId="44" fontId="4" fillId="0" borderId="0" xfId="2" applyFont="1" applyBorder="1" applyAlignment="1">
      <alignment horizontal="center" vertical="center"/>
    </xf>
    <xf numFmtId="44" fontId="4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43" fontId="0" fillId="3" borderId="8" xfId="1" applyFont="1" applyFill="1" applyBorder="1" applyAlignment="1">
      <alignment horizontal="center" vertical="center" wrapText="1"/>
    </xf>
    <xf numFmtId="4" fontId="0" fillId="0" borderId="8" xfId="0" applyNumberFormat="1" applyBorder="1"/>
    <xf numFmtId="0" fontId="0" fillId="3" borderId="8" xfId="0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43" fontId="0" fillId="3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2" fillId="5" borderId="8" xfId="0" applyFont="1" applyFill="1" applyBorder="1" applyAlignment="1">
      <alignment horizontal="center" vertical="center" wrapText="1"/>
    </xf>
    <xf numFmtId="43" fontId="12" fillId="5" borderId="8" xfId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43" fontId="6" fillId="2" borderId="12" xfId="1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43" fontId="15" fillId="4" borderId="15" xfId="1" applyFont="1" applyFill="1" applyBorder="1" applyAlignment="1">
      <alignment horizontal="center" vertical="center" wrapText="1"/>
    </xf>
    <xf numFmtId="43" fontId="15" fillId="5" borderId="15" xfId="1" applyFont="1" applyFill="1" applyBorder="1" applyAlignment="1">
      <alignment horizontal="center" vertical="center" wrapText="1"/>
    </xf>
    <xf numFmtId="43" fontId="15" fillId="5" borderId="16" xfId="1" applyFont="1" applyFill="1" applyBorder="1" applyAlignment="1">
      <alignment horizontal="center" vertical="center" wrapText="1"/>
    </xf>
    <xf numFmtId="4" fontId="16" fillId="5" borderId="17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3" fontId="17" fillId="0" borderId="8" xfId="1" applyFont="1" applyBorder="1" applyAlignment="1"/>
    <xf numFmtId="43" fontId="4" fillId="0" borderId="8" xfId="1" applyFont="1" applyBorder="1" applyAlignment="1">
      <alignment horizontal="center" vertical="center"/>
    </xf>
    <xf numFmtId="4" fontId="17" fillId="0" borderId="8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164" fontId="12" fillId="6" borderId="8" xfId="0" applyNumberFormat="1" applyFont="1" applyFill="1" applyBorder="1" applyAlignment="1">
      <alignment horizontal="center" vertical="center" wrapText="1"/>
    </xf>
    <xf numFmtId="43" fontId="12" fillId="5" borderId="8" xfId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43" fontId="12" fillId="5" borderId="3" xfId="1" applyFont="1" applyFill="1" applyBorder="1" applyAlignment="1">
      <alignment horizontal="center" vertical="center" wrapText="1"/>
    </xf>
    <xf numFmtId="43" fontId="12" fillId="5" borderId="7" xfId="1" applyFont="1" applyFill="1" applyBorder="1" applyAlignment="1">
      <alignment horizontal="center" vertical="center" wrapText="1"/>
    </xf>
    <xf numFmtId="4" fontId="12" fillId="5" borderId="8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66676</xdr:rowOff>
    </xdr:from>
    <xdr:to>
      <xdr:col>12</xdr:col>
      <xdr:colOff>9525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7FD4C-EF2E-4E84-90FF-A92CCFBC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8F60-6CC4-428E-82D7-091E99E32787}">
  <sheetPr>
    <pageSetUpPr fitToPage="1"/>
  </sheetPr>
  <dimension ref="A1:X25"/>
  <sheetViews>
    <sheetView tabSelected="1" workbookViewId="0">
      <selection activeCell="B22" sqref="B22"/>
    </sheetView>
  </sheetViews>
  <sheetFormatPr baseColWidth="10" defaultRowHeight="15"/>
  <cols>
    <col min="2" max="2" width="36.5703125" customWidth="1"/>
    <col min="3" max="3" width="23.140625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  <col min="19" max="19" width="14.710937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>
      <c r="A3" s="25"/>
      <c r="B3" s="26"/>
      <c r="C3" s="27"/>
      <c r="D3" s="27"/>
      <c r="E3" s="28"/>
      <c r="F3" s="29"/>
      <c r="G3" s="29"/>
      <c r="H3" s="30"/>
      <c r="I3" s="31"/>
      <c r="J3" s="28"/>
      <c r="K3" s="32"/>
      <c r="L3" s="30"/>
      <c r="M3" s="30"/>
      <c r="N3" s="33"/>
      <c r="O3" s="30"/>
      <c r="P3" s="28"/>
      <c r="Q3" s="28"/>
      <c r="R3" s="34"/>
      <c r="S3" s="28"/>
      <c r="T3" s="28"/>
      <c r="U3" s="28"/>
      <c r="V3" s="1"/>
    </row>
    <row r="4" spans="1:24" ht="23.25" customHeight="1">
      <c r="A4" s="71" t="s">
        <v>35</v>
      </c>
      <c r="B4" s="71"/>
      <c r="C4" s="71"/>
      <c r="D4" s="71"/>
      <c r="E4" s="71"/>
      <c r="F4" s="71"/>
      <c r="G4" s="71"/>
      <c r="H4" s="71"/>
      <c r="I4" s="71"/>
      <c r="J4" s="71"/>
      <c r="K4" s="72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4" ht="23.25" customHeight="1">
      <c r="A5" s="73" t="s">
        <v>55</v>
      </c>
      <c r="B5" s="73"/>
      <c r="C5" s="73"/>
      <c r="D5" s="74"/>
      <c r="E5" s="74"/>
      <c r="F5" s="74"/>
      <c r="G5" s="74"/>
      <c r="H5" s="74"/>
      <c r="I5" s="74"/>
      <c r="J5" s="74"/>
      <c r="K5" s="75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4" ht="15" customHeight="1">
      <c r="A6" s="76" t="s">
        <v>0</v>
      </c>
      <c r="B6" s="76" t="s">
        <v>1</v>
      </c>
      <c r="C6" s="79" t="s">
        <v>36</v>
      </c>
      <c r="D6" s="82" t="s">
        <v>37</v>
      </c>
      <c r="E6" s="82" t="s">
        <v>2</v>
      </c>
      <c r="F6" s="83" t="s">
        <v>38</v>
      </c>
      <c r="G6" s="83" t="s">
        <v>39</v>
      </c>
      <c r="H6" s="84" t="s">
        <v>3</v>
      </c>
      <c r="I6" s="84" t="s">
        <v>40</v>
      </c>
      <c r="J6" s="82" t="s">
        <v>4</v>
      </c>
      <c r="K6" s="82" t="s">
        <v>41</v>
      </c>
      <c r="L6" s="82"/>
      <c r="M6" s="82"/>
      <c r="N6" s="82"/>
      <c r="O6" s="82"/>
      <c r="P6" s="82"/>
      <c r="Q6" s="82"/>
      <c r="R6" s="82" t="s">
        <v>5</v>
      </c>
      <c r="S6" s="82"/>
      <c r="T6" s="82" t="s">
        <v>6</v>
      </c>
      <c r="U6" s="82" t="s">
        <v>42</v>
      </c>
      <c r="V6" s="85" t="s">
        <v>43</v>
      </c>
    </row>
    <row r="7" spans="1:24" ht="15" customHeight="1">
      <c r="A7" s="77"/>
      <c r="B7" s="77"/>
      <c r="C7" s="80"/>
      <c r="D7" s="82"/>
      <c r="E7" s="82"/>
      <c r="F7" s="83"/>
      <c r="G7" s="83"/>
      <c r="H7" s="84"/>
      <c r="I7" s="84"/>
      <c r="J7" s="82"/>
      <c r="K7" s="86" t="s">
        <v>7</v>
      </c>
      <c r="L7" s="87"/>
      <c r="M7" s="88" t="s">
        <v>44</v>
      </c>
      <c r="N7" s="82" t="s">
        <v>8</v>
      </c>
      <c r="O7" s="82"/>
      <c r="P7" s="82"/>
      <c r="Q7" s="82"/>
      <c r="R7" s="90" t="s">
        <v>10</v>
      </c>
      <c r="S7" s="82" t="s">
        <v>11</v>
      </c>
      <c r="T7" s="82"/>
      <c r="U7" s="82"/>
      <c r="V7" s="85"/>
    </row>
    <row r="8" spans="1:24" ht="77.25" customHeight="1">
      <c r="A8" s="78"/>
      <c r="B8" s="78"/>
      <c r="C8" s="81"/>
      <c r="D8" s="82"/>
      <c r="E8" s="82"/>
      <c r="F8" s="83"/>
      <c r="G8" s="83"/>
      <c r="H8" s="84"/>
      <c r="I8" s="84"/>
      <c r="J8" s="82"/>
      <c r="K8" s="42" t="s">
        <v>45</v>
      </c>
      <c r="L8" s="42" t="s">
        <v>12</v>
      </c>
      <c r="M8" s="89"/>
      <c r="N8" s="42" t="s">
        <v>46</v>
      </c>
      <c r="O8" s="42" t="s">
        <v>13</v>
      </c>
      <c r="P8" s="41" t="s">
        <v>9</v>
      </c>
      <c r="Q8" s="41" t="s">
        <v>47</v>
      </c>
      <c r="R8" s="90"/>
      <c r="S8" s="82"/>
      <c r="T8" s="82"/>
      <c r="U8" s="82"/>
      <c r="V8" s="85"/>
    </row>
    <row r="9" spans="1:24" ht="1.5" customHeight="1">
      <c r="A9" s="46"/>
      <c r="B9" s="43"/>
      <c r="C9" s="44"/>
      <c r="D9" s="43"/>
      <c r="E9" s="45"/>
      <c r="F9" s="43"/>
      <c r="G9" s="43"/>
      <c r="H9" s="43"/>
      <c r="I9" s="46"/>
      <c r="J9" s="46"/>
      <c r="K9" s="43"/>
      <c r="L9" s="46"/>
      <c r="M9" s="46"/>
      <c r="N9" s="43"/>
      <c r="O9" s="43"/>
      <c r="P9" s="43"/>
      <c r="Q9" s="43"/>
      <c r="R9" s="43"/>
      <c r="S9" s="43"/>
      <c r="T9" s="43"/>
      <c r="U9" s="43"/>
      <c r="V9" s="43"/>
    </row>
    <row r="10" spans="1:24" ht="22.5" customHeight="1">
      <c r="A10" s="47" t="s">
        <v>14</v>
      </c>
      <c r="B10" s="6" t="s">
        <v>31</v>
      </c>
      <c r="C10" s="5" t="s">
        <v>32</v>
      </c>
      <c r="D10" s="14" t="s">
        <v>17</v>
      </c>
      <c r="E10" s="15" t="s">
        <v>33</v>
      </c>
      <c r="F10" s="16">
        <v>45290</v>
      </c>
      <c r="G10" s="16">
        <v>45412</v>
      </c>
      <c r="H10" s="17">
        <v>18000</v>
      </c>
      <c r="I10" s="6">
        <v>0</v>
      </c>
      <c r="J10" s="17">
        <v>25</v>
      </c>
      <c r="K10" s="5">
        <v>516.6</v>
      </c>
      <c r="L10" s="18">
        <f t="shared" ref="L10:L12" si="0">H10*0.071</f>
        <v>1277.9999999999998</v>
      </c>
      <c r="M10" s="18">
        <f t="shared" ref="M10:M12" si="1">H10*0.013</f>
        <v>234</v>
      </c>
      <c r="N10" s="19">
        <f t="shared" ref="N10:N12" si="2">+H10*0.0304</f>
        <v>547.20000000000005</v>
      </c>
      <c r="O10" s="18">
        <f t="shared" ref="O10:O12" si="3">H10*0.0709</f>
        <v>1276.2</v>
      </c>
      <c r="P10" s="19"/>
      <c r="Q10" s="18">
        <f t="shared" ref="Q10:Q12" si="4">SUM(K10:P10)</f>
        <v>3852</v>
      </c>
      <c r="R10" s="20">
        <v>1088.8</v>
      </c>
      <c r="S10" s="21">
        <f t="shared" ref="S10:S12" si="5">L10+M10+O10</f>
        <v>2788.2</v>
      </c>
      <c r="T10" s="22">
        <v>16911.2</v>
      </c>
      <c r="U10" s="23" t="s">
        <v>34</v>
      </c>
      <c r="V10" s="19" t="s">
        <v>15</v>
      </c>
      <c r="W10" s="24"/>
    </row>
    <row r="11" spans="1:24" ht="22.5" customHeight="1">
      <c r="A11" s="70" t="s">
        <v>16</v>
      </c>
      <c r="B11" s="6" t="s">
        <v>50</v>
      </c>
      <c r="C11" s="6" t="s">
        <v>48</v>
      </c>
      <c r="D11" s="14" t="s">
        <v>17</v>
      </c>
      <c r="E11" s="15" t="s">
        <v>33</v>
      </c>
      <c r="F11" s="16">
        <v>45292</v>
      </c>
      <c r="G11" s="16">
        <v>45444</v>
      </c>
      <c r="H11" s="17">
        <v>20000</v>
      </c>
      <c r="I11" s="6">
        <v>0</v>
      </c>
      <c r="J11" s="17">
        <v>25</v>
      </c>
      <c r="K11" s="5">
        <v>574</v>
      </c>
      <c r="L11" s="18">
        <f t="shared" si="0"/>
        <v>1419.9999999999998</v>
      </c>
      <c r="M11" s="18">
        <f t="shared" si="1"/>
        <v>260</v>
      </c>
      <c r="N11" s="19">
        <f t="shared" si="2"/>
        <v>608</v>
      </c>
      <c r="O11" s="18">
        <f t="shared" si="3"/>
        <v>1418</v>
      </c>
      <c r="P11" s="18"/>
      <c r="Q11" s="18">
        <f t="shared" si="4"/>
        <v>4280</v>
      </c>
      <c r="R11" s="20">
        <v>1207</v>
      </c>
      <c r="S11" s="21">
        <f t="shared" si="5"/>
        <v>3098</v>
      </c>
      <c r="T11" s="22">
        <v>18793</v>
      </c>
      <c r="U11" s="23" t="s">
        <v>49</v>
      </c>
      <c r="V11" s="35" t="s">
        <v>20</v>
      </c>
      <c r="W11" s="24"/>
    </row>
    <row r="12" spans="1:24" ht="21.75" customHeight="1">
      <c r="A12" s="47" t="s">
        <v>18</v>
      </c>
      <c r="B12" s="6" t="s">
        <v>51</v>
      </c>
      <c r="C12" s="6" t="s">
        <v>52</v>
      </c>
      <c r="D12" s="14" t="s">
        <v>17</v>
      </c>
      <c r="E12" s="15" t="s">
        <v>33</v>
      </c>
      <c r="F12" s="16">
        <v>45200</v>
      </c>
      <c r="G12" s="16">
        <v>45383</v>
      </c>
      <c r="H12" s="17">
        <v>50000</v>
      </c>
      <c r="I12" s="22">
        <v>1596.68</v>
      </c>
      <c r="J12" s="17">
        <v>25</v>
      </c>
      <c r="K12" s="20">
        <v>1435</v>
      </c>
      <c r="L12" s="18">
        <f t="shared" si="0"/>
        <v>3549.9999999999995</v>
      </c>
      <c r="M12" s="18">
        <f t="shared" si="1"/>
        <v>650</v>
      </c>
      <c r="N12" s="19">
        <f t="shared" si="2"/>
        <v>1520</v>
      </c>
      <c r="O12" s="18">
        <f t="shared" si="3"/>
        <v>3545.0000000000005</v>
      </c>
      <c r="P12" s="18"/>
      <c r="Q12" s="18">
        <f t="shared" si="4"/>
        <v>10700</v>
      </c>
      <c r="R12" s="20">
        <v>6292.14</v>
      </c>
      <c r="S12" s="21">
        <f t="shared" si="5"/>
        <v>7745</v>
      </c>
      <c r="T12" s="22">
        <v>43707.86</v>
      </c>
      <c r="U12" s="23" t="s">
        <v>53</v>
      </c>
      <c r="V12" s="35" t="s">
        <v>15</v>
      </c>
      <c r="W12" s="24"/>
      <c r="X12" s="24"/>
    </row>
    <row r="13" spans="1:24" ht="30">
      <c r="A13" s="47" t="s">
        <v>19</v>
      </c>
      <c r="B13" s="39" t="s">
        <v>56</v>
      </c>
      <c r="C13" s="38" t="s">
        <v>58</v>
      </c>
      <c r="D13" s="39" t="s">
        <v>17</v>
      </c>
      <c r="E13" s="2" t="s">
        <v>33</v>
      </c>
      <c r="F13" s="36">
        <v>45200</v>
      </c>
      <c r="G13" s="36">
        <v>45383</v>
      </c>
      <c r="H13" s="67">
        <v>50000</v>
      </c>
      <c r="I13" s="66">
        <v>1596.68</v>
      </c>
      <c r="J13" s="3">
        <v>25</v>
      </c>
      <c r="K13" s="67">
        <v>1435</v>
      </c>
      <c r="L13" s="67">
        <v>3550</v>
      </c>
      <c r="M13" s="4">
        <v>650</v>
      </c>
      <c r="N13" s="2">
        <v>1520</v>
      </c>
      <c r="O13" s="67">
        <v>3545</v>
      </c>
      <c r="P13" s="3"/>
      <c r="Q13" s="67">
        <v>10700</v>
      </c>
      <c r="R13" s="67">
        <v>6292.14</v>
      </c>
      <c r="S13" s="68">
        <v>7745</v>
      </c>
      <c r="T13" s="37">
        <v>43707.86</v>
      </c>
      <c r="U13" s="40" t="s">
        <v>57</v>
      </c>
      <c r="V13" s="40" t="s">
        <v>15</v>
      </c>
    </row>
    <row r="14" spans="1:24" ht="30">
      <c r="A14" s="47" t="s">
        <v>21</v>
      </c>
      <c r="B14" s="40" t="s">
        <v>59</v>
      </c>
      <c r="C14" s="19" t="s">
        <v>60</v>
      </c>
      <c r="D14" s="40" t="s">
        <v>17</v>
      </c>
      <c r="E14" s="48" t="s">
        <v>61</v>
      </c>
      <c r="F14" s="16">
        <v>45323</v>
      </c>
      <c r="G14" s="16">
        <v>45474</v>
      </c>
      <c r="H14" s="49">
        <v>12000</v>
      </c>
      <c r="I14" s="40">
        <v>0</v>
      </c>
      <c r="J14" s="17">
        <v>25</v>
      </c>
      <c r="K14" s="19">
        <f t="shared" ref="K14:K15" si="6">+H14*0.0287</f>
        <v>344.4</v>
      </c>
      <c r="L14" s="18">
        <f t="shared" ref="L14:L15" si="7">H14*0.071</f>
        <v>851.99999999999989</v>
      </c>
      <c r="M14" s="18">
        <f t="shared" ref="M14:M15" si="8">H14*0.013</f>
        <v>156</v>
      </c>
      <c r="N14" s="19">
        <f t="shared" ref="N14:N15" si="9">+H14*0.0304</f>
        <v>364.8</v>
      </c>
      <c r="O14" s="18">
        <f t="shared" ref="O14:O15" si="10">H14*0.0709</f>
        <v>850.80000000000007</v>
      </c>
      <c r="P14" s="18"/>
      <c r="Q14" s="18">
        <f t="shared" ref="Q14:Q15" si="11">SUM(K14:P14)</f>
        <v>2568</v>
      </c>
      <c r="R14" s="40">
        <v>734.2</v>
      </c>
      <c r="S14" s="21">
        <f t="shared" ref="S14:S15" si="12">L14+M14+O14</f>
        <v>1858.8</v>
      </c>
      <c r="T14" s="49">
        <v>11265.8</v>
      </c>
      <c r="U14" s="23" t="s">
        <v>57</v>
      </c>
      <c r="V14" s="35" t="s">
        <v>15</v>
      </c>
    </row>
    <row r="15" spans="1:24" ht="30.75" thickBot="1">
      <c r="A15" s="5" t="s">
        <v>22</v>
      </c>
      <c r="B15" s="40" t="s">
        <v>62</v>
      </c>
      <c r="C15" s="19" t="s">
        <v>60</v>
      </c>
      <c r="D15" s="40" t="s">
        <v>17</v>
      </c>
      <c r="E15" s="48" t="s">
        <v>61</v>
      </c>
      <c r="F15" s="16">
        <v>45323</v>
      </c>
      <c r="G15" s="16">
        <v>45474</v>
      </c>
      <c r="H15" s="49">
        <v>12000</v>
      </c>
      <c r="I15" s="40">
        <v>0</v>
      </c>
      <c r="J15" s="17">
        <v>25</v>
      </c>
      <c r="K15" s="19">
        <f t="shared" si="6"/>
        <v>344.4</v>
      </c>
      <c r="L15" s="18">
        <f t="shared" si="7"/>
        <v>851.99999999999989</v>
      </c>
      <c r="M15" s="18">
        <f t="shared" si="8"/>
        <v>156</v>
      </c>
      <c r="N15" s="19">
        <f t="shared" si="9"/>
        <v>364.8</v>
      </c>
      <c r="O15" s="18">
        <f t="shared" si="10"/>
        <v>850.80000000000007</v>
      </c>
      <c r="P15" s="50"/>
      <c r="Q15" s="18">
        <f t="shared" si="11"/>
        <v>2568</v>
      </c>
      <c r="R15" s="40">
        <v>734.2</v>
      </c>
      <c r="S15" s="21">
        <f t="shared" si="12"/>
        <v>1858.8</v>
      </c>
      <c r="T15" s="49">
        <v>11265.8</v>
      </c>
      <c r="U15" s="23" t="s">
        <v>57</v>
      </c>
      <c r="V15" s="19" t="s">
        <v>15</v>
      </c>
    </row>
    <row r="16" spans="1:24" ht="19.5" customHeight="1" thickBot="1">
      <c r="A16" s="7"/>
      <c r="B16" s="51"/>
      <c r="C16" s="52" t="s">
        <v>54</v>
      </c>
      <c r="D16" s="53"/>
      <c r="E16" s="54"/>
      <c r="F16" s="55"/>
      <c r="G16" s="56"/>
      <c r="H16" s="57">
        <f>SUM(H9:H15)</f>
        <v>162000</v>
      </c>
      <c r="I16" s="57">
        <f>SUM(I10:I15)</f>
        <v>3193.36</v>
      </c>
      <c r="J16" s="57">
        <f>SUM(J10:J15)</f>
        <v>150</v>
      </c>
      <c r="K16" s="57">
        <f>SUM(K10:K15)</f>
        <v>4649.3999999999996</v>
      </c>
      <c r="L16" s="57">
        <f>SUM(L10:L15)</f>
        <v>11502</v>
      </c>
      <c r="M16" s="57">
        <f>SUM(M10:M15)</f>
        <v>2106</v>
      </c>
      <c r="N16" s="57">
        <f>SUM(N10:N15)</f>
        <v>4924.8</v>
      </c>
      <c r="O16" s="57">
        <f>SUM(O10:O15)</f>
        <v>11485.8</v>
      </c>
      <c r="P16" s="56"/>
      <c r="Q16" s="57">
        <f>SUM(Q10:Q15)</f>
        <v>34668</v>
      </c>
      <c r="R16" s="57">
        <f>SUM(R10:R15)</f>
        <v>16348.480000000003</v>
      </c>
      <c r="S16" s="58">
        <f>SUM(S10:S15)</f>
        <v>25093.8</v>
      </c>
      <c r="T16" s="59">
        <f>SUM(T10:T15)</f>
        <v>145651.51999999999</v>
      </c>
      <c r="U16" s="27"/>
    </row>
    <row r="17" spans="1:21">
      <c r="A17" s="60"/>
      <c r="B17" s="61"/>
      <c r="C17" s="62"/>
      <c r="D17" s="62"/>
      <c r="E17" s="62"/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5"/>
      <c r="U17" s="27"/>
    </row>
    <row r="18" spans="1:21">
      <c r="A18" s="69"/>
      <c r="F18" s="9"/>
      <c r="I18" s="10"/>
      <c r="J18" s="10"/>
      <c r="K18" s="10"/>
      <c r="L18" s="10"/>
      <c r="M18" s="11"/>
      <c r="O18" s="10"/>
      <c r="P18" s="10"/>
      <c r="Q18" s="10"/>
      <c r="R18" s="10"/>
      <c r="S18" s="8"/>
      <c r="T18" s="8"/>
    </row>
    <row r="19" spans="1:21">
      <c r="C19" t="s">
        <v>23</v>
      </c>
      <c r="F19" t="s">
        <v>24</v>
      </c>
      <c r="I19" s="12"/>
    </row>
    <row r="20" spans="1:21">
      <c r="I20" s="12"/>
    </row>
    <row r="22" spans="1:21">
      <c r="C22" t="s">
        <v>25</v>
      </c>
      <c r="F22" t="s">
        <v>26</v>
      </c>
    </row>
    <row r="23" spans="1:21">
      <c r="C23" t="s">
        <v>27</v>
      </c>
      <c r="F23" t="s">
        <v>28</v>
      </c>
    </row>
    <row r="24" spans="1:21" ht="15.75">
      <c r="C24" s="13" t="s">
        <v>29</v>
      </c>
      <c r="E24" s="13"/>
      <c r="F24" s="13" t="s">
        <v>30</v>
      </c>
      <c r="G24" s="13"/>
      <c r="H24" s="13"/>
    </row>
    <row r="25" spans="1:21" ht="15.75">
      <c r="I25" s="13"/>
    </row>
  </sheetData>
  <mergeCells count="22">
    <mergeCell ref="T6:T8"/>
    <mergeCell ref="R7:R8"/>
    <mergeCell ref="I6:I8"/>
    <mergeCell ref="J6:J8"/>
    <mergeCell ref="K6:Q6"/>
    <mergeCell ref="R6:S6"/>
    <mergeCell ref="A4:V4"/>
    <mergeCell ref="A5:V5"/>
    <mergeCell ref="A6:A8"/>
    <mergeCell ref="B6:B8"/>
    <mergeCell ref="C6:C8"/>
    <mergeCell ref="D6:D8"/>
    <mergeCell ref="E6:E8"/>
    <mergeCell ref="F6:F8"/>
    <mergeCell ref="G6:G8"/>
    <mergeCell ref="H6:H8"/>
    <mergeCell ref="V6:V8"/>
    <mergeCell ref="S7:S8"/>
    <mergeCell ref="U6:U8"/>
    <mergeCell ref="K7:L7"/>
    <mergeCell ref="M7:M8"/>
    <mergeCell ref="N7:Q7"/>
  </mergeCells>
  <conditionalFormatting sqref="B3:B8">
    <cfRule type="duplicateValues" dxfId="41" priority="34"/>
    <cfRule type="duplicateValues" dxfId="40" priority="35"/>
    <cfRule type="duplicateValues" dxfId="39" priority="36"/>
    <cfRule type="duplicateValues" dxfId="38" priority="37"/>
    <cfRule type="duplicateValues" dxfId="37" priority="38"/>
  </conditionalFormatting>
  <conditionalFormatting sqref="B10">
    <cfRule type="duplicateValues" dxfId="36" priority="39"/>
    <cfRule type="duplicateValues" dxfId="35" priority="40"/>
    <cfRule type="duplicateValues" dxfId="34" priority="41"/>
    <cfRule type="duplicateValues" dxfId="33" priority="42"/>
    <cfRule type="duplicateValues" dxfId="32" priority="43"/>
  </conditionalFormatting>
  <conditionalFormatting sqref="B11"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</conditionalFormatting>
  <conditionalFormatting sqref="B12">
    <cfRule type="duplicateValues" dxfId="26" priority="24"/>
    <cfRule type="duplicateValues" dxfId="25" priority="25"/>
    <cfRule type="duplicateValues" dxfId="24" priority="26"/>
    <cfRule type="duplicateValues" dxfId="23" priority="27"/>
    <cfRule type="duplicateValues" dxfId="22" priority="28"/>
  </conditionalFormatting>
  <conditionalFormatting sqref="B14"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  <cfRule type="duplicateValues" dxfId="16" priority="13"/>
    <cfRule type="duplicateValues" dxfId="15" priority="14"/>
  </conditionalFormatting>
  <conditionalFormatting sqref="B15">
    <cfRule type="duplicateValues" dxfId="14" priority="1"/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  <cfRule type="duplicateValues" dxfId="8" priority="7"/>
  </conditionalFormatting>
  <conditionalFormatting sqref="B16:B17">
    <cfRule type="duplicateValues" dxfId="7" priority="15"/>
    <cfRule type="duplicateValues" dxfId="6" priority="16"/>
    <cfRule type="duplicateValues" dxfId="5" priority="17"/>
    <cfRule type="duplicateValues" dxfId="4" priority="18"/>
    <cfRule type="duplicateValues" dxfId="3" priority="19"/>
    <cfRule type="duplicateValues" dxfId="2" priority="20"/>
    <cfRule type="duplicateValues" dxfId="1" priority="21"/>
  </conditionalFormatting>
  <conditionalFormatting sqref="C16:C17">
    <cfRule type="duplicateValues" dxfId="0" priority="22"/>
  </conditionalFormatting>
  <pageMargins left="0.7" right="0.7" top="0.75" bottom="0.75" header="0.3" footer="0.3"/>
  <pageSetup paperSize="5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2024-10-23T17:57:07Z</cp:lastPrinted>
  <dcterms:created xsi:type="dcterms:W3CDTF">2024-10-21T13:58:32Z</dcterms:created>
  <dcterms:modified xsi:type="dcterms:W3CDTF">2024-10-23T17:58:06Z</dcterms:modified>
</cp:coreProperties>
</file>