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69a8f8e85d2b8447/Escritorio/NOMINA SEPTIEMBRE 2025/"/>
    </mc:Choice>
  </mc:AlternateContent>
  <xr:revisionPtr revIDLastSave="7" documentId="8_{BFA172FA-EC65-4FAE-A809-88CDAA5D4824}" xr6:coauthVersionLast="47" xr6:coauthVersionMax="47" xr10:uidLastSave="{409D3ED8-0E77-4D69-A303-626C6A736149}"/>
  <bookViews>
    <workbookView xWindow="-120" yWindow="-120" windowWidth="19440" windowHeight="116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1" i="1" l="1"/>
  <c r="N21" i="1"/>
  <c r="L21" i="1"/>
  <c r="P21" i="1" s="1"/>
  <c r="K21" i="1"/>
  <c r="R21" i="1" s="1"/>
  <c r="Q22" i="1"/>
  <c r="N22" i="1"/>
  <c r="L22" i="1"/>
  <c r="K22" i="1"/>
  <c r="R22" i="1" s="1"/>
  <c r="Q19" i="1"/>
  <c r="N19" i="1"/>
  <c r="L19" i="1"/>
  <c r="K19" i="1"/>
  <c r="R19" i="1" l="1"/>
  <c r="P22" i="1"/>
  <c r="P19" i="1"/>
  <c r="N16" i="1" l="1"/>
  <c r="L16" i="1"/>
  <c r="K16" i="1"/>
  <c r="N15" i="1"/>
  <c r="L15" i="1"/>
  <c r="K15" i="1"/>
  <c r="N11" i="1"/>
  <c r="L11" i="1"/>
  <c r="K11" i="1"/>
  <c r="R16" i="1" l="1"/>
  <c r="R15" i="1"/>
  <c r="P16" i="1"/>
  <c r="P15" i="1"/>
  <c r="R11" i="1"/>
  <c r="P11" i="1"/>
  <c r="N14" i="1" l="1"/>
  <c r="L14" i="1"/>
  <c r="K14" i="1"/>
  <c r="N10" i="1"/>
  <c r="L10" i="1"/>
  <c r="K10" i="1"/>
  <c r="N17" i="1"/>
  <c r="L17" i="1"/>
  <c r="K17" i="1"/>
  <c r="R14" i="1" l="1"/>
  <c r="P14" i="1"/>
  <c r="R17" i="1"/>
  <c r="R10" i="1"/>
  <c r="P10" i="1"/>
  <c r="P17" i="1"/>
  <c r="G23" i="1" l="1"/>
  <c r="S23" i="1" l="1"/>
  <c r="I23" i="1"/>
  <c r="H23" i="1"/>
  <c r="L23" i="1"/>
  <c r="K23" i="1"/>
  <c r="J23" i="1"/>
  <c r="N23" i="1" l="1"/>
  <c r="R23" i="1"/>
  <c r="M23" i="1"/>
  <c r="Q23" i="1" l="1"/>
  <c r="P23" i="1"/>
</calcChain>
</file>

<file path=xl/sharedStrings.xml><?xml version="1.0" encoding="utf-8"?>
<sst xmlns="http://schemas.openxmlformats.org/spreadsheetml/2006/main" count="128" uniqueCount="75">
  <si>
    <t xml:space="preserve"> </t>
  </si>
  <si>
    <t xml:space="preserve">Reg. No. </t>
  </si>
  <si>
    <t>Nombre</t>
  </si>
  <si>
    <t>CARGO</t>
  </si>
  <si>
    <t>DEPARTAMENTO</t>
  </si>
  <si>
    <t>Estatus</t>
  </si>
  <si>
    <t>Sueldo Bruto (RD$)</t>
  </si>
  <si>
    <t>IS/R              (Ley 11-92)     (1*)</t>
  </si>
  <si>
    <t>Seguro Sávica</t>
  </si>
  <si>
    <t xml:space="preserve">                                                                          Seguridad Social (LEY 87-01)</t>
  </si>
  <si>
    <t>Total Retenciones y Aportes</t>
  </si>
  <si>
    <t>Sueldo Neto (RD$)</t>
  </si>
  <si>
    <t>Sub-Cuenta No.</t>
  </si>
  <si>
    <t>GENERO</t>
  </si>
  <si>
    <t>Seguro de Pensión (9.97%)</t>
  </si>
  <si>
    <t>Riesgos Laborales (1.3%) (2*)</t>
  </si>
  <si>
    <t>Seguro de Salud (10.53%)    (3*)</t>
  </si>
  <si>
    <t>Registro Dependientes Adicionales (4*)</t>
  </si>
  <si>
    <t>Subtotal TSS</t>
  </si>
  <si>
    <t>Deducción Empleado</t>
  </si>
  <si>
    <t>Aportes Patronal</t>
  </si>
  <si>
    <t>Empleado (2.87%)</t>
  </si>
  <si>
    <t>Patronal (7.10%)</t>
  </si>
  <si>
    <t>Empleado (3.04%)</t>
  </si>
  <si>
    <t>Patronal (7.09%)</t>
  </si>
  <si>
    <t>1-</t>
  </si>
  <si>
    <t>CLARITZA ROCHTTE PERALTA DE SENIOR</t>
  </si>
  <si>
    <t>GOBERNADORA</t>
  </si>
  <si>
    <t>GOBERNACION CIVIL DE PUERTO PLATA-MIP</t>
  </si>
  <si>
    <t>FIJO</t>
  </si>
  <si>
    <t>2.11.1.01</t>
  </si>
  <si>
    <t>FEMENINO</t>
  </si>
  <si>
    <t>2-</t>
  </si>
  <si>
    <t>YUDELKA VIRGINIA THOMAS REYES</t>
  </si>
  <si>
    <t>SECRETARIA</t>
  </si>
  <si>
    <t>3-</t>
  </si>
  <si>
    <t>NOLBELY MARIA BATISTA ROSA</t>
  </si>
  <si>
    <t>4-</t>
  </si>
  <si>
    <t>DANIEL GONZALEZ ROCHE</t>
  </si>
  <si>
    <t>CHOFER</t>
  </si>
  <si>
    <t>MASCULINO</t>
  </si>
  <si>
    <t>5-</t>
  </si>
  <si>
    <t>LENIN RUBEN GARCIA GARDEN</t>
  </si>
  <si>
    <t>6-</t>
  </si>
  <si>
    <t>CONSERJE</t>
  </si>
  <si>
    <t>7-</t>
  </si>
  <si>
    <t>LUIS EMILIO PALIN BRITO</t>
  </si>
  <si>
    <t>8-</t>
  </si>
  <si>
    <t>FAUSTA MARIA REYES PEÑA</t>
  </si>
  <si>
    <t>9-</t>
  </si>
  <si>
    <t>TOTAL:</t>
  </si>
  <si>
    <t>Preparado por:</t>
  </si>
  <si>
    <t>Autorizado por:</t>
  </si>
  <si>
    <t>__________________________</t>
  </si>
  <si>
    <t>______________________________________</t>
  </si>
  <si>
    <t>Lic. Mirian Calderón</t>
  </si>
  <si>
    <t>Claritza Rochtte Peralta de Senior</t>
  </si>
  <si>
    <t>Contadora</t>
  </si>
  <si>
    <t>Gobernadora Civil Puerto Plata</t>
  </si>
  <si>
    <t>ASISTENTE</t>
  </si>
  <si>
    <t xml:space="preserve">SECRETARIO </t>
  </si>
  <si>
    <t>GREYSI JULISSA FLORIAN FELIZ</t>
  </si>
  <si>
    <t>ROSANNA MALVILA GUZMAN</t>
  </si>
  <si>
    <t>10-</t>
  </si>
  <si>
    <t>MIRIAM FRANCISCA ALTAGRACIA MARTINEZ</t>
  </si>
  <si>
    <t xml:space="preserve">AUXILIAR ADMINISTRATIVO </t>
  </si>
  <si>
    <t>ANGELA MARTINEZ</t>
  </si>
  <si>
    <t>11-</t>
  </si>
  <si>
    <t>OLFY BONILLA CASTILLO</t>
  </si>
  <si>
    <t>VIGILANTE</t>
  </si>
  <si>
    <t>12-</t>
  </si>
  <si>
    <t>ELEUTERIO GONZALEZ GONZALEZ</t>
  </si>
  <si>
    <t>13-</t>
  </si>
  <si>
    <t>Nómina de Sueldos: Personal Fijo</t>
  </si>
  <si>
    <t>Correspondiente al mes de septiembre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</si>
</sst>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RD$&quot;* #,##0.00_);_(&quot;RD$&quot;* \(#,##0.00\);_(&quot;RD$&quot;* &quot;-&quot;??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name val="Calibri"/>
      <family val="2"/>
    </font>
    <font>
      <b/>
      <sz val="14"/>
      <color theme="1"/>
      <name val="Arial"/>
      <family val="2"/>
    </font>
    <font>
      <sz val="14"/>
      <color theme="1"/>
      <name val="Aptos Narrow"/>
      <family val="2"/>
      <scheme val="minor"/>
    </font>
    <font>
      <b/>
      <sz val="10"/>
      <name val="Calibri"/>
      <family val="2"/>
    </font>
    <font>
      <b/>
      <sz val="10"/>
      <color rgb="FF000000"/>
      <name val="Calibri"/>
      <family val="2"/>
    </font>
    <font>
      <sz val="11"/>
      <color rgb="FF000000"/>
      <name val="Calibri"/>
      <family val="2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DBDB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0" fillId="0" borderId="8" xfId="0" applyBorder="1"/>
    <xf numFmtId="0" fontId="7" fillId="0" borderId="4" xfId="0" applyFont="1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43" fontId="8" fillId="0" borderId="10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64" fontId="7" fillId="0" borderId="0" xfId="2" applyFont="1" applyBorder="1" applyAlignment="1">
      <alignment horizontal="center" vertical="center"/>
    </xf>
    <xf numFmtId="164" fontId="7" fillId="0" borderId="0" xfId="2" applyFont="1" applyBorder="1" applyAlignment="1">
      <alignment vertical="center"/>
    </xf>
    <xf numFmtId="0" fontId="0" fillId="0" borderId="0" xfId="0" applyAlignment="1">
      <alignment horizontal="center"/>
    </xf>
    <xf numFmtId="0" fontId="10" fillId="0" borderId="0" xfId="0" applyFont="1"/>
    <xf numFmtId="165" fontId="5" fillId="3" borderId="6" xfId="0" applyNumberFormat="1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7" xfId="0" applyBorder="1" applyAlignment="1">
      <alignment horizontal="center"/>
    </xf>
    <xf numFmtId="44" fontId="0" fillId="0" borderId="7" xfId="2" applyNumberFormat="1" applyFont="1" applyFill="1" applyBorder="1"/>
    <xf numFmtId="44" fontId="0" fillId="0" borderId="7" xfId="0" applyNumberFormat="1" applyBorder="1"/>
    <xf numFmtId="43" fontId="9" fillId="4" borderId="11" xfId="1" applyFont="1" applyFill="1" applyBorder="1" applyAlignment="1">
      <alignment horizontal="center" vertical="center" wrapText="1"/>
    </xf>
    <xf numFmtId="43" fontId="8" fillId="4" borderId="11" xfId="1" applyFont="1" applyFill="1" applyBorder="1" applyAlignment="1">
      <alignment horizontal="center" vertical="center" wrapText="1"/>
    </xf>
    <xf numFmtId="44" fontId="9" fillId="4" borderId="6" xfId="1" applyNumberFormat="1" applyFont="1" applyFill="1" applyBorder="1" applyAlignment="1">
      <alignment horizontal="center" vertical="center" wrapText="1"/>
    </xf>
    <xf numFmtId="44" fontId="9" fillId="4" borderId="6" xfId="2" applyNumberFormat="1" applyFont="1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/>
    </xf>
    <xf numFmtId="0" fontId="0" fillId="5" borderId="7" xfId="0" applyFill="1" applyBorder="1"/>
    <xf numFmtId="44" fontId="0" fillId="5" borderId="7" xfId="2" applyNumberFormat="1" applyFont="1" applyFill="1" applyBorder="1"/>
    <xf numFmtId="44" fontId="0" fillId="5" borderId="7" xfId="0" applyNumberFormat="1" applyFill="1" applyBorder="1"/>
    <xf numFmtId="44" fontId="0" fillId="5" borderId="1" xfId="2" applyNumberFormat="1" applyFont="1" applyFill="1" applyBorder="1"/>
    <xf numFmtId="44" fontId="0" fillId="5" borderId="0" xfId="0" applyNumberFormat="1" applyFill="1"/>
    <xf numFmtId="0" fontId="2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44" fontId="11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3">
    <cellStyle name="Millares" xfId="1" builtinId="3"/>
    <cellStyle name="Moneda" xfId="2" builtinId="4"/>
    <cellStyle name="Normal" xfId="0" builtinId="0"/>
  </cellStyles>
  <dxfs count="1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3038475</xdr:colOff>
      <xdr:row>0</xdr:row>
      <xdr:rowOff>28575</xdr:rowOff>
    </xdr:from>
    <xdr:to>
      <xdr:col>10</xdr:col>
      <xdr:colOff>1104900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EAADC3-21F5-4DE0-AE96-9454A4634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82100" y="28575"/>
          <a:ext cx="7467600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2"/>
  <sheetViews>
    <sheetView tabSelected="1" topLeftCell="F7" workbookViewId="0">
      <selection activeCell="I11" sqref="I11"/>
    </sheetView>
  </sheetViews>
  <sheetFormatPr baseColWidth="10" defaultRowHeight="15" x14ac:dyDescent="0.25"/>
  <cols>
    <col min="3" max="3" width="38.42578125" customWidth="1"/>
    <col min="4" max="4" width="30.85546875" customWidth="1"/>
    <col min="5" max="5" width="50.7109375" customWidth="1"/>
    <col min="6" max="6" width="24.5703125" customWidth="1"/>
    <col min="7" max="7" width="16" customWidth="1"/>
    <col min="8" max="8" width="24.140625" customWidth="1"/>
    <col min="9" max="9" width="12.140625" customWidth="1"/>
    <col min="10" max="10" width="13.42578125" customWidth="1"/>
    <col min="11" max="11" width="17.140625" customWidth="1"/>
    <col min="12" max="12" width="13.7109375" customWidth="1"/>
    <col min="13" max="13" width="13.140625" customWidth="1"/>
    <col min="14" max="14" width="13.85546875" customWidth="1"/>
    <col min="15" max="15" width="10.42578125" customWidth="1"/>
    <col min="16" max="16" width="13.7109375" customWidth="1"/>
    <col min="17" max="17" width="14.7109375" customWidth="1"/>
    <col min="18" max="18" width="13.7109375" customWidth="1"/>
    <col min="19" max="19" width="15.7109375" customWidth="1"/>
    <col min="20" max="20" width="10.42578125" customWidth="1"/>
    <col min="21" max="21" width="13.140625" customWidth="1"/>
  </cols>
  <sheetData>
    <row r="1" spans="1:2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21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2"/>
      <c r="S3" s="2"/>
      <c r="T3" s="2"/>
      <c r="U3" s="2"/>
    </row>
    <row r="4" spans="1:21" ht="18" x14ac:dyDescent="0.25">
      <c r="B4" s="1"/>
      <c r="C4" s="1"/>
      <c r="D4" s="1"/>
      <c r="E4" s="1"/>
      <c r="F4" s="1"/>
      <c r="G4" s="50" t="s">
        <v>73</v>
      </c>
      <c r="H4" s="50"/>
      <c r="I4" s="50"/>
      <c r="J4" s="50"/>
      <c r="K4" s="50"/>
      <c r="L4" s="50"/>
      <c r="M4" s="1"/>
      <c r="N4" s="1"/>
      <c r="O4" s="1"/>
      <c r="P4" s="1"/>
      <c r="Q4" s="1"/>
      <c r="R4" s="1"/>
      <c r="S4" s="1"/>
      <c r="T4" s="1"/>
      <c r="U4" s="1"/>
    </row>
    <row r="5" spans="1:21" ht="21" x14ac:dyDescent="0.25">
      <c r="B5" s="46"/>
      <c r="C5" s="46"/>
      <c r="D5" s="1"/>
      <c r="E5" s="1"/>
      <c r="F5" s="1"/>
      <c r="G5" s="50" t="s">
        <v>74</v>
      </c>
      <c r="H5" s="50"/>
      <c r="I5" s="50"/>
      <c r="J5" s="50"/>
      <c r="K5" s="50"/>
      <c r="L5" s="3"/>
      <c r="M5" s="1"/>
      <c r="N5" s="2"/>
      <c r="O5" s="2"/>
      <c r="P5" s="2"/>
      <c r="Q5" s="2"/>
      <c r="R5" s="1"/>
      <c r="S5" s="1"/>
      <c r="T5" s="1"/>
      <c r="U5" s="1"/>
    </row>
    <row r="6" spans="1:21" ht="21" x14ac:dyDescent="0.25">
      <c r="B6" s="46"/>
      <c r="C6" s="46"/>
      <c r="D6" s="1"/>
      <c r="E6" s="1"/>
      <c r="F6" s="1"/>
      <c r="G6" s="49"/>
      <c r="H6" s="49"/>
      <c r="I6" s="49"/>
      <c r="J6" s="49"/>
      <c r="K6" s="49"/>
      <c r="L6" s="3"/>
      <c r="M6" s="1"/>
      <c r="N6" s="2"/>
      <c r="O6" s="2"/>
      <c r="P6" s="2"/>
      <c r="Q6" s="2"/>
      <c r="R6" s="1"/>
      <c r="S6" s="1"/>
      <c r="T6" s="1"/>
      <c r="U6" s="1"/>
    </row>
    <row r="7" spans="1:21" ht="38.25" x14ac:dyDescent="0.25">
      <c r="B7" s="4" t="s">
        <v>1</v>
      </c>
      <c r="C7" s="4" t="s">
        <v>2</v>
      </c>
      <c r="D7" s="5" t="s">
        <v>3</v>
      </c>
      <c r="E7" s="4" t="s">
        <v>4</v>
      </c>
      <c r="F7" s="6" t="s">
        <v>5</v>
      </c>
      <c r="G7" s="4" t="s">
        <v>6</v>
      </c>
      <c r="H7" s="4" t="s">
        <v>7</v>
      </c>
      <c r="I7" s="4" t="s">
        <v>8</v>
      </c>
      <c r="J7" s="7" t="s">
        <v>0</v>
      </c>
      <c r="K7" s="8" t="s">
        <v>0</v>
      </c>
      <c r="L7" s="7" t="s">
        <v>9</v>
      </c>
      <c r="M7" s="8"/>
      <c r="N7" s="8"/>
      <c r="O7" s="8"/>
      <c r="P7" s="9"/>
      <c r="Q7" s="10" t="s">
        <v>10</v>
      </c>
      <c r="R7" s="11"/>
      <c r="S7" s="4" t="s">
        <v>11</v>
      </c>
      <c r="T7" s="4" t="s">
        <v>12</v>
      </c>
      <c r="U7" s="4" t="s">
        <v>13</v>
      </c>
    </row>
    <row r="8" spans="1:21" ht="63.75" x14ac:dyDescent="0.25">
      <c r="B8" s="12"/>
      <c r="C8" s="12"/>
      <c r="D8" s="13"/>
      <c r="E8" s="12"/>
      <c r="F8" s="14"/>
      <c r="G8" s="12"/>
      <c r="H8" s="12"/>
      <c r="I8" s="12"/>
      <c r="J8" s="10" t="s">
        <v>14</v>
      </c>
      <c r="K8" s="11"/>
      <c r="L8" s="4" t="s">
        <v>15</v>
      </c>
      <c r="M8" s="10" t="s">
        <v>16</v>
      </c>
      <c r="N8" s="11"/>
      <c r="O8" s="4" t="s">
        <v>17</v>
      </c>
      <c r="P8" s="4" t="s">
        <v>18</v>
      </c>
      <c r="Q8" s="4" t="s">
        <v>19</v>
      </c>
      <c r="R8" s="4" t="s">
        <v>20</v>
      </c>
      <c r="S8" s="12"/>
      <c r="T8" s="12"/>
      <c r="U8" s="12"/>
    </row>
    <row r="9" spans="1:21" ht="25.5" x14ac:dyDescent="0.25">
      <c r="B9" s="15"/>
      <c r="C9" s="15"/>
      <c r="D9" s="16"/>
      <c r="E9" s="15"/>
      <c r="F9" s="17"/>
      <c r="G9" s="15"/>
      <c r="H9" s="31"/>
      <c r="I9" s="15"/>
      <c r="J9" s="18" t="s">
        <v>21</v>
      </c>
      <c r="K9" s="18" t="s">
        <v>22</v>
      </c>
      <c r="L9" s="15"/>
      <c r="M9" s="18" t="s">
        <v>23</v>
      </c>
      <c r="N9" s="18" t="s">
        <v>24</v>
      </c>
      <c r="O9" s="15"/>
      <c r="P9" s="15"/>
      <c r="Q9" s="15"/>
      <c r="R9" s="15"/>
      <c r="S9" s="15"/>
      <c r="T9" s="15"/>
      <c r="U9" s="15"/>
    </row>
    <row r="10" spans="1:21" x14ac:dyDescent="0.25">
      <c r="A10" s="19"/>
      <c r="B10" s="20" t="s">
        <v>25</v>
      </c>
      <c r="C10" s="32" t="s">
        <v>26</v>
      </c>
      <c r="D10" s="32" t="s">
        <v>27</v>
      </c>
      <c r="E10" s="32" t="s">
        <v>28</v>
      </c>
      <c r="F10" s="40" t="s">
        <v>29</v>
      </c>
      <c r="G10" s="35">
        <v>150000</v>
      </c>
      <c r="H10" s="42">
        <v>23866.62</v>
      </c>
      <c r="I10" s="42">
        <v>25</v>
      </c>
      <c r="J10" s="42">
        <v>4305</v>
      </c>
      <c r="K10" s="42">
        <f t="shared" ref="K10:K13" si="0">G10*0.071</f>
        <v>10649.999999999998</v>
      </c>
      <c r="L10" s="42">
        <f t="shared" ref="L10:L13" si="1">G10*0.013</f>
        <v>1950</v>
      </c>
      <c r="M10" s="42">
        <v>4560</v>
      </c>
      <c r="N10" s="42">
        <f t="shared" ref="N10:N13" si="2">G10*0.0709</f>
        <v>10635</v>
      </c>
      <c r="O10" s="41"/>
      <c r="P10" s="42">
        <f t="shared" ref="P10:P12" si="3">SUM(J10:N10)</f>
        <v>32100</v>
      </c>
      <c r="Q10" s="42">
        <v>32756.62</v>
      </c>
      <c r="R10" s="42">
        <f t="shared" ref="R10:R13" si="4">K10+N10</f>
        <v>21285</v>
      </c>
      <c r="S10" s="35">
        <v>117243.38</v>
      </c>
      <c r="T10" s="41" t="s">
        <v>30</v>
      </c>
      <c r="U10" s="33" t="s">
        <v>31</v>
      </c>
    </row>
    <row r="11" spans="1:21" x14ac:dyDescent="0.25">
      <c r="A11" s="19"/>
      <c r="B11" s="21" t="s">
        <v>32</v>
      </c>
      <c r="C11" s="32" t="s">
        <v>33</v>
      </c>
      <c r="D11" s="32" t="s">
        <v>59</v>
      </c>
      <c r="E11" s="32" t="s">
        <v>28</v>
      </c>
      <c r="F11" s="40" t="s">
        <v>29</v>
      </c>
      <c r="G11" s="35">
        <v>40000</v>
      </c>
      <c r="H11" s="42">
        <v>442.65</v>
      </c>
      <c r="I11" s="44">
        <v>25</v>
      </c>
      <c r="J11" s="42">
        <v>1148</v>
      </c>
      <c r="K11" s="44">
        <f t="shared" si="0"/>
        <v>2839.9999999999995</v>
      </c>
      <c r="L11" s="44">
        <f t="shared" si="1"/>
        <v>520</v>
      </c>
      <c r="M11" s="42">
        <v>912</v>
      </c>
      <c r="N11" s="44">
        <f t="shared" si="2"/>
        <v>2836</v>
      </c>
      <c r="O11" s="45"/>
      <c r="P11" s="44">
        <f t="shared" si="3"/>
        <v>8256</v>
      </c>
      <c r="Q11" s="42">
        <v>2831.65</v>
      </c>
      <c r="R11" s="42">
        <f t="shared" si="4"/>
        <v>5676</v>
      </c>
      <c r="S11" s="35">
        <v>37168.35</v>
      </c>
      <c r="T11" s="41" t="s">
        <v>30</v>
      </c>
      <c r="U11" s="40" t="s">
        <v>31</v>
      </c>
    </row>
    <row r="12" spans="1:21" x14ac:dyDescent="0.25">
      <c r="A12" s="19"/>
      <c r="B12" s="20" t="s">
        <v>35</v>
      </c>
      <c r="C12" s="32" t="s">
        <v>36</v>
      </c>
      <c r="D12" s="32" t="s">
        <v>34</v>
      </c>
      <c r="E12" s="32" t="s">
        <v>28</v>
      </c>
      <c r="F12" s="40" t="s">
        <v>29</v>
      </c>
      <c r="G12" s="35">
        <v>6666.67</v>
      </c>
      <c r="H12" s="42">
        <v>0</v>
      </c>
      <c r="I12" s="42">
        <v>25</v>
      </c>
      <c r="J12" s="42">
        <v>191.333429</v>
      </c>
      <c r="K12" s="42">
        <v>473.33356999999995</v>
      </c>
      <c r="L12" s="42">
        <v>86.666709999999995</v>
      </c>
      <c r="M12" s="42">
        <v>1216</v>
      </c>
      <c r="N12" s="42">
        <v>472.66690300000005</v>
      </c>
      <c r="O12" s="43"/>
      <c r="P12" s="42">
        <v>2440.0006119999998</v>
      </c>
      <c r="Q12" s="42">
        <v>1432.333429</v>
      </c>
      <c r="R12" s="42">
        <v>946.00047300000006</v>
      </c>
      <c r="S12" s="35">
        <v>6247.67</v>
      </c>
      <c r="T12" s="41" t="s">
        <v>30</v>
      </c>
      <c r="U12" s="40" t="s">
        <v>31</v>
      </c>
    </row>
    <row r="13" spans="1:21" x14ac:dyDescent="0.25">
      <c r="A13" s="19"/>
      <c r="B13" s="20" t="s">
        <v>37</v>
      </c>
      <c r="C13" s="32" t="s">
        <v>64</v>
      </c>
      <c r="D13" s="32" t="s">
        <v>34</v>
      </c>
      <c r="E13" s="32" t="s">
        <v>28</v>
      </c>
      <c r="F13" s="33" t="s">
        <v>29</v>
      </c>
      <c r="G13" s="34">
        <v>25000</v>
      </c>
      <c r="H13" s="34">
        <v>0</v>
      </c>
      <c r="I13" s="34">
        <v>25</v>
      </c>
      <c r="J13" s="34">
        <v>717.5</v>
      </c>
      <c r="K13" s="34">
        <v>1774.9999999999998</v>
      </c>
      <c r="L13" s="34">
        <v>325</v>
      </c>
      <c r="M13" s="34">
        <v>760</v>
      </c>
      <c r="N13" s="34">
        <v>1772.5000000000002</v>
      </c>
      <c r="O13" s="32"/>
      <c r="P13" s="34">
        <v>5350</v>
      </c>
      <c r="Q13" s="34">
        <v>1502.5</v>
      </c>
      <c r="R13" s="34">
        <v>3547.5</v>
      </c>
      <c r="S13" s="34">
        <v>23497.5</v>
      </c>
      <c r="T13" s="32" t="s">
        <v>30</v>
      </c>
      <c r="U13" s="33" t="s">
        <v>31</v>
      </c>
    </row>
    <row r="14" spans="1:21" x14ac:dyDescent="0.25">
      <c r="A14" s="19"/>
      <c r="B14" s="20" t="s">
        <v>41</v>
      </c>
      <c r="C14" s="32" t="s">
        <v>38</v>
      </c>
      <c r="D14" s="32" t="s">
        <v>39</v>
      </c>
      <c r="E14" s="32" t="s">
        <v>28</v>
      </c>
      <c r="F14" s="40" t="s">
        <v>29</v>
      </c>
      <c r="G14" s="35">
        <v>30000</v>
      </c>
      <c r="H14" s="42">
        <v>0</v>
      </c>
      <c r="I14" s="42">
        <v>25</v>
      </c>
      <c r="J14" s="42">
        <v>861</v>
      </c>
      <c r="K14" s="42">
        <f t="shared" ref="K14:K15" si="5">G14*0.071</f>
        <v>2130</v>
      </c>
      <c r="L14" s="42">
        <f t="shared" ref="L14:L15" si="6">G14*0.013</f>
        <v>390</v>
      </c>
      <c r="M14" s="42">
        <v>912</v>
      </c>
      <c r="N14" s="42">
        <f t="shared" ref="N14:N15" si="7">G14*0.0709</f>
        <v>2127</v>
      </c>
      <c r="O14" s="41"/>
      <c r="P14" s="42">
        <f t="shared" ref="P14:P15" si="8">SUM(J14:N14)</f>
        <v>6420</v>
      </c>
      <c r="Q14" s="42">
        <v>1798</v>
      </c>
      <c r="R14" s="42">
        <f t="shared" ref="R14:R15" si="9">K14+N14</f>
        <v>4257</v>
      </c>
      <c r="S14" s="35">
        <v>28202</v>
      </c>
      <c r="T14" s="41" t="s">
        <v>30</v>
      </c>
      <c r="U14" s="40" t="s">
        <v>40</v>
      </c>
    </row>
    <row r="15" spans="1:21" x14ac:dyDescent="0.25">
      <c r="A15" s="19"/>
      <c r="B15" s="20" t="s">
        <v>43</v>
      </c>
      <c r="C15" s="32" t="s">
        <v>42</v>
      </c>
      <c r="D15" s="32" t="s">
        <v>60</v>
      </c>
      <c r="E15" s="32" t="s">
        <v>28</v>
      </c>
      <c r="F15" s="40" t="s">
        <v>29</v>
      </c>
      <c r="G15" s="35">
        <v>40000</v>
      </c>
      <c r="H15" s="42">
        <v>442.65</v>
      </c>
      <c r="I15" s="42">
        <v>25</v>
      </c>
      <c r="J15" s="42">
        <v>1148</v>
      </c>
      <c r="K15" s="42">
        <f t="shared" si="5"/>
        <v>2839.9999999999995</v>
      </c>
      <c r="L15" s="42">
        <f t="shared" si="6"/>
        <v>520</v>
      </c>
      <c r="M15" s="42">
        <v>1216</v>
      </c>
      <c r="N15" s="42">
        <f t="shared" si="7"/>
        <v>2836</v>
      </c>
      <c r="O15" s="43"/>
      <c r="P15" s="42">
        <f t="shared" si="8"/>
        <v>8560</v>
      </c>
      <c r="Q15" s="42">
        <v>2831.65</v>
      </c>
      <c r="R15" s="42">
        <f t="shared" si="9"/>
        <v>5676</v>
      </c>
      <c r="S15" s="35">
        <v>37168.35</v>
      </c>
      <c r="T15" s="41" t="s">
        <v>30</v>
      </c>
      <c r="U15" s="40" t="s">
        <v>40</v>
      </c>
    </row>
    <row r="16" spans="1:21" x14ac:dyDescent="0.25">
      <c r="A16" s="19"/>
      <c r="B16" s="22" t="s">
        <v>45</v>
      </c>
      <c r="C16" s="32" t="s">
        <v>46</v>
      </c>
      <c r="D16" s="32" t="s">
        <v>65</v>
      </c>
      <c r="E16" s="32" t="s">
        <v>28</v>
      </c>
      <c r="F16" s="40" t="s">
        <v>29</v>
      </c>
      <c r="G16" s="35">
        <v>25000</v>
      </c>
      <c r="H16" s="42">
        <v>0</v>
      </c>
      <c r="I16" s="42">
        <v>25</v>
      </c>
      <c r="J16" s="42">
        <v>717.5</v>
      </c>
      <c r="K16" s="42">
        <f t="shared" ref="K16" si="10">G16*0.071</f>
        <v>1774.9999999999998</v>
      </c>
      <c r="L16" s="42">
        <f t="shared" ref="L16" si="11">G16*0.013</f>
        <v>325</v>
      </c>
      <c r="M16" s="42">
        <v>760</v>
      </c>
      <c r="N16" s="42">
        <f t="shared" ref="N16" si="12">G16*0.0709</f>
        <v>1772.5000000000002</v>
      </c>
      <c r="O16" s="43"/>
      <c r="P16" s="42">
        <f t="shared" ref="P16" si="13">SUM(J16:N16)</f>
        <v>5350</v>
      </c>
      <c r="Q16" s="42">
        <v>1502.5</v>
      </c>
      <c r="R16" s="42">
        <f t="shared" ref="R16" si="14">K16+N16</f>
        <v>3547.5</v>
      </c>
      <c r="S16" s="35">
        <v>23497.5</v>
      </c>
      <c r="T16" s="41" t="s">
        <v>30</v>
      </c>
      <c r="U16" s="40" t="s">
        <v>40</v>
      </c>
    </row>
    <row r="17" spans="1:21" x14ac:dyDescent="0.25">
      <c r="A17" s="19"/>
      <c r="B17" s="22" t="s">
        <v>47</v>
      </c>
      <c r="C17" s="32" t="s">
        <v>48</v>
      </c>
      <c r="D17" s="32" t="s">
        <v>44</v>
      </c>
      <c r="E17" s="32" t="s">
        <v>28</v>
      </c>
      <c r="F17" s="40" t="s">
        <v>29</v>
      </c>
      <c r="G17" s="35">
        <v>15500</v>
      </c>
      <c r="H17" s="42">
        <v>0</v>
      </c>
      <c r="I17" s="42">
        <v>25</v>
      </c>
      <c r="J17" s="42">
        <v>444.85</v>
      </c>
      <c r="K17" s="42">
        <f t="shared" ref="K17" si="15">G17*0.071</f>
        <v>1100.5</v>
      </c>
      <c r="L17" s="42">
        <f t="shared" ref="L17" si="16">G17*0.013</f>
        <v>201.5</v>
      </c>
      <c r="M17" s="42">
        <v>471.2</v>
      </c>
      <c r="N17" s="42">
        <f t="shared" ref="N17" si="17">G17*0.0709</f>
        <v>1098.95</v>
      </c>
      <c r="O17" s="43"/>
      <c r="P17" s="42">
        <f t="shared" ref="P17" si="18">SUM(J17:N17)</f>
        <v>3317</v>
      </c>
      <c r="Q17" s="42">
        <v>941.05</v>
      </c>
      <c r="R17" s="42">
        <f t="shared" ref="R17" si="19">K17+N17</f>
        <v>2199.4499999999998</v>
      </c>
      <c r="S17" s="35">
        <v>14558.95</v>
      </c>
      <c r="T17" s="41" t="s">
        <v>30</v>
      </c>
      <c r="U17" s="40" t="s">
        <v>31</v>
      </c>
    </row>
    <row r="18" spans="1:21" x14ac:dyDescent="0.25">
      <c r="A18" s="19"/>
      <c r="B18" s="22" t="s">
        <v>49</v>
      </c>
      <c r="C18" s="32" t="s">
        <v>61</v>
      </c>
      <c r="D18" s="32" t="s">
        <v>44</v>
      </c>
      <c r="E18" s="32" t="s">
        <v>28</v>
      </c>
      <c r="F18" s="33" t="s">
        <v>29</v>
      </c>
      <c r="G18" s="34">
        <v>500</v>
      </c>
      <c r="H18" s="34">
        <v>0</v>
      </c>
      <c r="I18" s="34">
        <v>25</v>
      </c>
      <c r="J18" s="34">
        <v>14.35</v>
      </c>
      <c r="K18" s="34">
        <v>35.5</v>
      </c>
      <c r="L18" s="34">
        <v>6.5</v>
      </c>
      <c r="M18" s="34">
        <v>456</v>
      </c>
      <c r="N18" s="34">
        <v>35.450000000000003</v>
      </c>
      <c r="O18" s="32"/>
      <c r="P18" s="34">
        <v>547.80000000000007</v>
      </c>
      <c r="Q18" s="34">
        <v>495.35</v>
      </c>
      <c r="R18" s="34">
        <v>70.95</v>
      </c>
      <c r="S18" s="34">
        <v>445.45</v>
      </c>
      <c r="T18" s="32" t="s">
        <v>30</v>
      </c>
      <c r="U18" s="33" t="s">
        <v>31</v>
      </c>
    </row>
    <row r="19" spans="1:21" x14ac:dyDescent="0.25">
      <c r="A19" s="19"/>
      <c r="B19" s="22" t="s">
        <v>63</v>
      </c>
      <c r="C19" s="32" t="s">
        <v>66</v>
      </c>
      <c r="D19" s="32" t="s">
        <v>44</v>
      </c>
      <c r="E19" s="32" t="s">
        <v>28</v>
      </c>
      <c r="F19" s="33" t="s">
        <v>29</v>
      </c>
      <c r="G19" s="35">
        <v>15000</v>
      </c>
      <c r="H19" s="42">
        <v>0</v>
      </c>
      <c r="I19" s="42">
        <v>25</v>
      </c>
      <c r="J19" s="42">
        <v>430.5</v>
      </c>
      <c r="K19" s="42">
        <f t="shared" ref="K19" si="20">G19*0.071</f>
        <v>1065</v>
      </c>
      <c r="L19" s="42">
        <f t="shared" ref="L19" si="21">G19*0.013</f>
        <v>195</v>
      </c>
      <c r="M19" s="42">
        <v>456</v>
      </c>
      <c r="N19" s="42">
        <f t="shared" ref="N19" si="22">G19*0.0709</f>
        <v>1063.5</v>
      </c>
      <c r="O19" s="48"/>
      <c r="P19" s="42">
        <f t="shared" ref="P19" si="23">SUM(J19:N19)</f>
        <v>3210</v>
      </c>
      <c r="Q19" s="42">
        <f t="shared" ref="Q19" si="24">J19+M19+H19+I19</f>
        <v>911.5</v>
      </c>
      <c r="R19" s="42">
        <f t="shared" ref="R19" si="25">K19+N19</f>
        <v>2128.5</v>
      </c>
      <c r="S19" s="35">
        <v>14088.5</v>
      </c>
      <c r="T19" s="41" t="s">
        <v>30</v>
      </c>
      <c r="U19" s="47" t="s">
        <v>31</v>
      </c>
    </row>
    <row r="20" spans="1:21" x14ac:dyDescent="0.25">
      <c r="A20" s="19"/>
      <c r="B20" s="22" t="s">
        <v>67</v>
      </c>
      <c r="C20" s="32" t="s">
        <v>62</v>
      </c>
      <c r="D20" s="32" t="s">
        <v>44</v>
      </c>
      <c r="E20" s="32" t="s">
        <v>28</v>
      </c>
      <c r="F20" s="33" t="s">
        <v>29</v>
      </c>
      <c r="G20" s="34">
        <v>15000</v>
      </c>
      <c r="H20" s="34">
        <v>0</v>
      </c>
      <c r="I20" s="34">
        <v>25</v>
      </c>
      <c r="J20" s="34">
        <v>430.5</v>
      </c>
      <c r="K20" s="34">
        <v>1065</v>
      </c>
      <c r="L20" s="34">
        <v>195</v>
      </c>
      <c r="M20" s="34">
        <v>456</v>
      </c>
      <c r="N20" s="34">
        <v>1063.5</v>
      </c>
      <c r="O20" s="32"/>
      <c r="P20" s="34">
        <v>3210</v>
      </c>
      <c r="Q20" s="34">
        <v>886.5</v>
      </c>
      <c r="R20" s="34">
        <v>2128.5</v>
      </c>
      <c r="S20" s="34">
        <v>14088.5</v>
      </c>
      <c r="T20" s="32" t="s">
        <v>30</v>
      </c>
      <c r="U20" s="33" t="s">
        <v>31</v>
      </c>
    </row>
    <row r="21" spans="1:21" x14ac:dyDescent="0.25">
      <c r="A21" s="19"/>
      <c r="B21" s="22" t="s">
        <v>70</v>
      </c>
      <c r="C21" s="32" t="s">
        <v>71</v>
      </c>
      <c r="D21" s="32" t="s">
        <v>44</v>
      </c>
      <c r="E21" s="32" t="s">
        <v>28</v>
      </c>
      <c r="F21" s="40" t="s">
        <v>29</v>
      </c>
      <c r="G21" s="35">
        <v>20000</v>
      </c>
      <c r="H21" s="42">
        <v>0</v>
      </c>
      <c r="I21" s="42">
        <v>25</v>
      </c>
      <c r="J21" s="42">
        <v>574</v>
      </c>
      <c r="K21" s="42">
        <f t="shared" ref="K21" si="26">G21*0.071</f>
        <v>1419.9999999999998</v>
      </c>
      <c r="L21" s="42">
        <f t="shared" ref="L21" si="27">G21*0.013</f>
        <v>260</v>
      </c>
      <c r="M21" s="42">
        <v>608</v>
      </c>
      <c r="N21" s="42">
        <f t="shared" ref="N21" si="28">G21*0.0709</f>
        <v>1418</v>
      </c>
      <c r="O21" s="48"/>
      <c r="P21" s="42">
        <f t="shared" ref="P21" si="29">SUM(J21:N21)</f>
        <v>4280</v>
      </c>
      <c r="Q21" s="42">
        <f t="shared" ref="Q21" si="30">J21+M21+H21+I21</f>
        <v>1207</v>
      </c>
      <c r="R21" s="42">
        <f t="shared" ref="R21" si="31">K21+N21</f>
        <v>2838</v>
      </c>
      <c r="S21" s="35">
        <v>18793</v>
      </c>
      <c r="T21" s="41" t="s">
        <v>30</v>
      </c>
      <c r="U21" s="47" t="s">
        <v>40</v>
      </c>
    </row>
    <row r="22" spans="1:21" ht="14.25" customHeight="1" x14ac:dyDescent="0.25">
      <c r="A22" s="19"/>
      <c r="B22" s="22" t="s">
        <v>72</v>
      </c>
      <c r="C22" s="32" t="s">
        <v>68</v>
      </c>
      <c r="D22" s="32" t="s">
        <v>69</v>
      </c>
      <c r="E22" s="32" t="s">
        <v>28</v>
      </c>
      <c r="F22" s="40" t="s">
        <v>29</v>
      </c>
      <c r="G22" s="35">
        <v>20000</v>
      </c>
      <c r="H22" s="42">
        <v>0</v>
      </c>
      <c r="I22" s="42">
        <v>25</v>
      </c>
      <c r="J22" s="42">
        <v>574</v>
      </c>
      <c r="K22" s="42">
        <f>G22*0.071</f>
        <v>1419.9999999999998</v>
      </c>
      <c r="L22" s="42">
        <f>G22*0.013</f>
        <v>260</v>
      </c>
      <c r="M22" s="42">
        <v>608</v>
      </c>
      <c r="N22" s="42">
        <f>G22*0.0709</f>
        <v>1418</v>
      </c>
      <c r="O22" s="48"/>
      <c r="P22" s="42">
        <f>SUM(J22:N22)</f>
        <v>4280</v>
      </c>
      <c r="Q22" s="42">
        <f>J22+M22+H22+I22</f>
        <v>1207</v>
      </c>
      <c r="R22" s="42">
        <f>K22+N22</f>
        <v>2838</v>
      </c>
      <c r="S22" s="35">
        <v>18793</v>
      </c>
      <c r="T22" s="41" t="s">
        <v>30</v>
      </c>
      <c r="U22" s="47" t="s">
        <v>40</v>
      </c>
    </row>
    <row r="23" spans="1:21" ht="15.75" thickBot="1" x14ac:dyDescent="0.3">
      <c r="A23" s="19"/>
      <c r="B23" s="23"/>
      <c r="C23" s="36"/>
      <c r="D23" s="36" t="s">
        <v>50</v>
      </c>
      <c r="E23" s="36"/>
      <c r="F23" s="37"/>
      <c r="G23" s="38">
        <f>SUM(G10:G22)</f>
        <v>402666.67000000004</v>
      </c>
      <c r="H23" s="38">
        <f>SUM(H9:H22)</f>
        <v>24751.920000000002</v>
      </c>
      <c r="I23" s="39">
        <f>SUM(I10:I22)</f>
        <v>325</v>
      </c>
      <c r="J23" s="39">
        <f>SUM(J10:J22)</f>
        <v>11556.533429000001</v>
      </c>
      <c r="K23" s="39">
        <f>SUM(K10:K22)</f>
        <v>28589.333569999999</v>
      </c>
      <c r="L23" s="39">
        <f>SUM(L9:L22)</f>
        <v>5234.6667099999995</v>
      </c>
      <c r="M23" s="39">
        <f>SUM(M10:M22)</f>
        <v>13391.2</v>
      </c>
      <c r="N23" s="39">
        <f>SUM(N10:N22)</f>
        <v>28549.066902999999</v>
      </c>
      <c r="O23" s="38"/>
      <c r="P23" s="39">
        <f>SUM(P10:P22)</f>
        <v>87320.800612000006</v>
      </c>
      <c r="Q23" s="39">
        <f>SUM(Q10:Q22)</f>
        <v>50303.653428999998</v>
      </c>
      <c r="R23" s="39">
        <f>SUM(R10:R22)</f>
        <v>57138.400472999994</v>
      </c>
      <c r="S23" s="39">
        <f>SUM(S10:S22)</f>
        <v>353792.15</v>
      </c>
      <c r="T23" s="24"/>
      <c r="U23" s="24"/>
    </row>
    <row r="24" spans="1:21" x14ac:dyDescent="0.25">
      <c r="B24" s="25"/>
      <c r="G24" s="26"/>
      <c r="J24" s="27"/>
      <c r="K24" s="27"/>
      <c r="L24" s="27"/>
      <c r="M24" s="27"/>
      <c r="N24" s="28"/>
      <c r="P24" s="27"/>
      <c r="Q24" s="27"/>
      <c r="R24" s="27"/>
      <c r="S24" s="27"/>
      <c r="T24" s="24"/>
      <c r="U24" s="24"/>
    </row>
    <row r="25" spans="1:21" x14ac:dyDescent="0.25">
      <c r="D25" t="s">
        <v>51</v>
      </c>
      <c r="G25" s="29" t="s">
        <v>52</v>
      </c>
      <c r="J25" s="29"/>
    </row>
    <row r="26" spans="1:21" x14ac:dyDescent="0.25">
      <c r="J26" s="29"/>
    </row>
    <row r="28" spans="1:21" x14ac:dyDescent="0.25">
      <c r="D28" t="s">
        <v>53</v>
      </c>
      <c r="G28" t="s">
        <v>54</v>
      </c>
    </row>
    <row r="29" spans="1:21" x14ac:dyDescent="0.25">
      <c r="D29" t="s">
        <v>55</v>
      </c>
      <c r="G29" t="s">
        <v>56</v>
      </c>
    </row>
    <row r="30" spans="1:21" ht="15.75" x14ac:dyDescent="0.25">
      <c r="D30" s="30" t="s">
        <v>57</v>
      </c>
      <c r="F30" s="30"/>
      <c r="G30" s="30" t="s">
        <v>58</v>
      </c>
      <c r="H30" s="30"/>
      <c r="I30" s="30"/>
    </row>
    <row r="31" spans="1:21" ht="15.75" x14ac:dyDescent="0.25">
      <c r="J31" s="30"/>
    </row>
    <row r="32" spans="1:21" x14ac:dyDescent="0.25">
      <c r="F32" s="29"/>
    </row>
  </sheetData>
  <mergeCells count="2">
    <mergeCell ref="G4:L4"/>
    <mergeCell ref="G5:K5"/>
  </mergeCells>
  <conditionalFormatting sqref="C10">
    <cfRule type="duplicateValues" dxfId="145" priority="128"/>
    <cfRule type="duplicateValues" dxfId="144" priority="129"/>
    <cfRule type="duplicateValues" dxfId="143" priority="124"/>
    <cfRule type="duplicateValues" dxfId="142" priority="127"/>
    <cfRule type="duplicateValues" dxfId="141" priority="126"/>
    <cfRule type="duplicateValues" dxfId="140" priority="125"/>
    <cfRule type="duplicateValues" dxfId="139" priority="130"/>
  </conditionalFormatting>
  <conditionalFormatting sqref="C11">
    <cfRule type="duplicateValues" dxfId="138" priority="108"/>
    <cfRule type="duplicateValues" dxfId="137" priority="109"/>
    <cfRule type="duplicateValues" dxfId="136" priority="107"/>
  </conditionalFormatting>
  <conditionalFormatting sqref="C12">
    <cfRule type="duplicateValues" dxfId="135" priority="93"/>
    <cfRule type="duplicateValues" dxfId="134" priority="92"/>
    <cfRule type="duplicateValues" dxfId="133" priority="104"/>
    <cfRule type="duplicateValues" dxfId="132" priority="98"/>
    <cfRule type="duplicateValues" dxfId="131" priority="97"/>
    <cfRule type="duplicateValues" dxfId="130" priority="106"/>
    <cfRule type="duplicateValues" dxfId="129" priority="96"/>
    <cfRule type="duplicateValues" dxfId="128" priority="95"/>
    <cfRule type="duplicateValues" dxfId="127" priority="94"/>
    <cfRule type="duplicateValues" dxfId="126" priority="105"/>
    <cfRule type="duplicateValues" dxfId="125" priority="99"/>
    <cfRule type="duplicateValues" dxfId="124" priority="100"/>
    <cfRule type="duplicateValues" dxfId="123" priority="101"/>
    <cfRule type="duplicateValues" dxfId="122" priority="102"/>
    <cfRule type="duplicateValues" dxfId="121" priority="103"/>
  </conditionalFormatting>
  <conditionalFormatting sqref="C13">
    <cfRule type="duplicateValues" dxfId="120" priority="222"/>
    <cfRule type="duplicateValues" dxfId="119" priority="221"/>
    <cfRule type="duplicateValues" dxfId="118" priority="228"/>
    <cfRule type="duplicateValues" dxfId="117" priority="225"/>
    <cfRule type="duplicateValues" dxfId="116" priority="224"/>
    <cfRule type="duplicateValues" dxfId="115" priority="223"/>
    <cfRule type="duplicateValues" dxfId="114" priority="226"/>
    <cfRule type="duplicateValues" dxfId="113" priority="227"/>
    <cfRule type="duplicateValues" dxfId="112" priority="229"/>
    <cfRule type="duplicateValues" dxfId="111" priority="230"/>
    <cfRule type="duplicateValues" dxfId="110" priority="231"/>
    <cfRule type="duplicateValues" dxfId="109" priority="232"/>
    <cfRule type="duplicateValues" dxfId="108" priority="233"/>
    <cfRule type="duplicateValues" dxfId="107" priority="234"/>
    <cfRule type="duplicateValues" dxfId="106" priority="235"/>
  </conditionalFormatting>
  <conditionalFormatting sqref="C14">
    <cfRule type="duplicateValues" dxfId="105" priority="121"/>
    <cfRule type="duplicateValues" dxfId="104" priority="120"/>
    <cfRule type="duplicateValues" dxfId="103" priority="118"/>
    <cfRule type="duplicateValues" dxfId="102" priority="117"/>
    <cfRule type="duplicateValues" dxfId="101" priority="123"/>
    <cfRule type="duplicateValues" dxfId="100" priority="122"/>
    <cfRule type="duplicateValues" dxfId="99" priority="119"/>
  </conditionalFormatting>
  <conditionalFormatting sqref="C15">
    <cfRule type="duplicateValues" dxfId="98" priority="68"/>
    <cfRule type="duplicateValues" dxfId="97" priority="70"/>
    <cfRule type="duplicateValues" dxfId="96" priority="62"/>
    <cfRule type="duplicateValues" dxfId="95" priority="72"/>
    <cfRule type="duplicateValues" dxfId="94" priority="73"/>
    <cfRule type="duplicateValues" dxfId="93" priority="74"/>
    <cfRule type="duplicateValues" dxfId="92" priority="75"/>
    <cfRule type="duplicateValues" dxfId="91" priority="76"/>
    <cfRule type="duplicateValues" dxfId="90" priority="66"/>
    <cfRule type="duplicateValues" dxfId="89" priority="71"/>
    <cfRule type="duplicateValues" dxfId="88" priority="63"/>
    <cfRule type="duplicateValues" dxfId="87" priority="64"/>
    <cfRule type="duplicateValues" dxfId="86" priority="65"/>
    <cfRule type="duplicateValues" dxfId="85" priority="67"/>
    <cfRule type="duplicateValues" dxfId="84" priority="69"/>
  </conditionalFormatting>
  <conditionalFormatting sqref="C16">
    <cfRule type="duplicateValues" dxfId="83" priority="49"/>
    <cfRule type="duplicateValues" dxfId="82" priority="50"/>
    <cfRule type="duplicateValues" dxfId="81" priority="51"/>
    <cfRule type="duplicateValues" dxfId="80" priority="53"/>
    <cfRule type="duplicateValues" dxfId="79" priority="48"/>
    <cfRule type="duplicateValues" dxfId="78" priority="54"/>
    <cfRule type="duplicateValues" dxfId="77" priority="55"/>
    <cfRule type="duplicateValues" dxfId="76" priority="56"/>
    <cfRule type="duplicateValues" dxfId="75" priority="57"/>
    <cfRule type="duplicateValues" dxfId="74" priority="52"/>
    <cfRule type="duplicateValues" dxfId="73" priority="59"/>
    <cfRule type="duplicateValues" dxfId="72" priority="60"/>
    <cfRule type="duplicateValues" dxfId="71" priority="61"/>
    <cfRule type="duplicateValues" dxfId="70" priority="58"/>
    <cfRule type="duplicateValues" dxfId="69" priority="47"/>
  </conditionalFormatting>
  <conditionalFormatting sqref="C17">
    <cfRule type="duplicateValues" dxfId="68" priority="150"/>
    <cfRule type="duplicateValues" dxfId="67" priority="151"/>
    <cfRule type="duplicateValues" dxfId="66" priority="152"/>
    <cfRule type="duplicateValues" dxfId="65" priority="148"/>
    <cfRule type="duplicateValues" dxfId="64" priority="153"/>
    <cfRule type="duplicateValues" dxfId="63" priority="147"/>
    <cfRule type="duplicateValues" dxfId="62" priority="149"/>
  </conditionalFormatting>
  <conditionalFormatting sqref="C19">
    <cfRule type="duplicateValues" dxfId="61" priority="343"/>
    <cfRule type="duplicateValues" dxfId="60" priority="334"/>
    <cfRule type="duplicateValues" dxfId="59" priority="338"/>
    <cfRule type="duplicateValues" dxfId="58" priority="339"/>
    <cfRule type="duplicateValues" dxfId="57" priority="340"/>
    <cfRule type="duplicateValues" dxfId="56" priority="342"/>
    <cfRule type="duplicateValues" dxfId="55" priority="344"/>
    <cfRule type="duplicateValues" dxfId="54" priority="345"/>
    <cfRule type="duplicateValues" dxfId="53" priority="346"/>
  </conditionalFormatting>
  <conditionalFormatting sqref="C20 C18">
    <cfRule type="duplicateValues" dxfId="52" priority="358"/>
    <cfRule type="duplicateValues" dxfId="51" priority="357"/>
    <cfRule type="duplicateValues" dxfId="50" priority="356"/>
    <cfRule type="duplicateValues" dxfId="49" priority="354"/>
    <cfRule type="duplicateValues" dxfId="48" priority="353"/>
    <cfRule type="duplicateValues" dxfId="47" priority="352"/>
    <cfRule type="duplicateValues" dxfId="46" priority="355"/>
    <cfRule type="duplicateValues" dxfId="45" priority="351"/>
    <cfRule type="duplicateValues" dxfId="44" priority="350"/>
    <cfRule type="duplicateValues" dxfId="43" priority="349"/>
    <cfRule type="duplicateValues" dxfId="42" priority="348"/>
    <cfRule type="duplicateValues" dxfId="41" priority="347"/>
    <cfRule type="duplicateValues" dxfId="40" priority="361"/>
    <cfRule type="duplicateValues" dxfId="39" priority="360"/>
    <cfRule type="duplicateValues" dxfId="38" priority="359"/>
  </conditionalFormatting>
  <conditionalFormatting sqref="C21">
    <cfRule type="duplicateValues" dxfId="37" priority="12"/>
    <cfRule type="duplicateValues" dxfId="36" priority="11"/>
    <cfRule type="duplicateValues" dxfId="35" priority="10"/>
    <cfRule type="duplicateValues" dxfId="34" priority="9"/>
    <cfRule type="duplicateValues" dxfId="33" priority="8"/>
    <cfRule type="duplicateValues" dxfId="32" priority="7"/>
    <cfRule type="duplicateValues" dxfId="31" priority="5"/>
    <cfRule type="duplicateValues" dxfId="30" priority="4"/>
    <cfRule type="duplicateValues" dxfId="29" priority="3"/>
    <cfRule type="duplicateValues" dxfId="28" priority="2"/>
    <cfRule type="duplicateValues" dxfId="27" priority="13"/>
    <cfRule type="duplicateValues" dxfId="26" priority="6"/>
    <cfRule type="duplicateValues" dxfId="25" priority="1"/>
    <cfRule type="duplicateValues" dxfId="24" priority="15"/>
    <cfRule type="duplicateValues" dxfId="23" priority="14"/>
  </conditionalFormatting>
  <conditionalFormatting sqref="C22">
    <cfRule type="duplicateValues" dxfId="22" priority="19"/>
    <cfRule type="duplicateValues" dxfId="21" priority="18"/>
    <cfRule type="duplicateValues" dxfId="20" priority="16"/>
    <cfRule type="duplicateValues" dxfId="19" priority="21"/>
    <cfRule type="duplicateValues" dxfId="18" priority="20"/>
    <cfRule type="duplicateValues" dxfId="17" priority="22"/>
    <cfRule type="duplicateValues" dxfId="16" priority="23"/>
    <cfRule type="duplicateValues" dxfId="15" priority="24"/>
    <cfRule type="duplicateValues" dxfId="14" priority="25"/>
    <cfRule type="duplicateValues" dxfId="13" priority="17"/>
    <cfRule type="duplicateValues" dxfId="12" priority="26"/>
    <cfRule type="duplicateValues" dxfId="11" priority="27"/>
    <cfRule type="duplicateValues" dxfId="10" priority="28"/>
    <cfRule type="duplicateValues" dxfId="9" priority="29"/>
    <cfRule type="duplicateValues" dxfId="8" priority="30"/>
    <cfRule type="duplicateValues" dxfId="7" priority="31"/>
  </conditionalFormatting>
  <conditionalFormatting sqref="C23">
    <cfRule type="duplicateValues" dxfId="6" priority="271"/>
    <cfRule type="duplicateValues" dxfId="5" priority="272"/>
    <cfRule type="duplicateValues" dxfId="4" priority="273"/>
    <cfRule type="duplicateValues" dxfId="3" priority="270"/>
    <cfRule type="duplicateValues" dxfId="2" priority="269"/>
    <cfRule type="duplicateValues" dxfId="1" priority="268"/>
    <cfRule type="duplicateValues" dxfId="0" priority="267"/>
  </conditionalFormatting>
  <pageMargins left="0.31496062992125984" right="0.31496062992125984" top="0.74803149606299213" bottom="0.35433070866141736" header="0.31496062992125984" footer="0.31496062992125984"/>
  <pageSetup paperSize="5" scale="44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Contabilidad-Gob</dc:creator>
  <cp:lastModifiedBy>Gobernación Puerto Plata</cp:lastModifiedBy>
  <cp:lastPrinted>2025-09-23T12:28:01Z</cp:lastPrinted>
  <dcterms:created xsi:type="dcterms:W3CDTF">2024-12-17T14:39:29Z</dcterms:created>
  <dcterms:modified xsi:type="dcterms:W3CDTF">2025-10-21T17:25:28Z</dcterms:modified>
</cp:coreProperties>
</file>