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K19" i="2"/>
  <c r="L19" i="2"/>
  <c r="M19" i="2"/>
  <c r="N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N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<sst xmlns="http://schemas.openxmlformats.org/spreadsheetml/2006/main" count="74" uniqueCount="74">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</sst>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533401</xdr:colOff>
      <xdr:row>2</xdr:row>
      <xdr:rowOff>161925</xdr:rowOff>
    </xdr:from>
    <xdr:to>
      <xdr:col>6</xdr:col>
      <xdr:colOff>542926</xdr:colOff>
      <xdr:row>6</xdr:row>
      <xdr:rowOff>100634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542925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F16" sqref="F16"/>
    </sheetView>
  </sheetViews>
  <sheetFormatPr baseColWidth="10" defaultColWidth="9.140625" defaultRowHeight="15" x14ac:dyDescent="0.25"/>
  <cols>
    <col min="1" max="1" width="63.28515625" customWidth="1"/>
    <col min="2" max="2" width="18" customWidth="1"/>
    <col min="3" max="3" width="16.42578125" customWidth="1"/>
    <col min="4" max="7" width="11.5703125" bestFit="1" customWidth="1"/>
    <col min="8" max="11" width="13.140625" bestFit="1" customWidth="1"/>
    <col min="12" max="12" width="13.7109375" bestFit="1" customWidth="1"/>
    <col min="13" max="13" width="9.42578125" customWidth="1"/>
    <col min="14" max="14" width="11.140625" customWidth="1"/>
    <col min="15" max="15" width="10.28515625" customWidth="1"/>
    <col min="16" max="16" width="14.140625" bestFit="1" customWidth="1"/>
  </cols>
  <sheetData>
    <row r="6" spans="1:16" ht="42" customHeight="1" x14ac:dyDescent="0.25">
      <c r="A6" s="34"/>
      <c r="B6" s="34"/>
      <c r="C6" s="34"/>
      <c r="E6" s="6"/>
    </row>
    <row r="7" spans="1:16" ht="30" customHeight="1" x14ac:dyDescent="0.25">
      <c r="A7" s="35" t="s">
        <v>52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8.75" x14ac:dyDescent="0.25">
      <c r="A8" s="36" t="s">
        <v>51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x14ac:dyDescent="0.25">
      <c r="A9" s="37" t="s">
        <v>73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31.5" x14ac:dyDescent="0.25">
      <c r="A10" s="4" t="s">
        <v>0</v>
      </c>
      <c r="B10" s="5" t="s">
        <v>48</v>
      </c>
      <c r="C10" s="5" t="s">
        <v>34</v>
      </c>
      <c r="D10" s="38" t="s">
        <v>53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4" customFormat="1" x14ac:dyDescent="0.25">
      <c r="A13" s="20" t="s">
        <v>2</v>
      </c>
      <c r="B13" s="21">
        <f>+B14+B15+B16+B17+B18</f>
        <v>8999227</v>
      </c>
      <c r="C13" s="21">
        <f>+C14+C15+C16+C17+C18</f>
        <v>8999227</v>
      </c>
      <c r="D13" s="23">
        <f>SUM(D14:D18)</f>
        <v>633001.62</v>
      </c>
      <c r="E13" s="23">
        <f t="shared" ref="E13" si="0">SUM(E14:E18)</f>
        <v>696466.12</v>
      </c>
      <c r="F13" s="23">
        <f>SUM(F14:F18)</f>
        <v>665292.79</v>
      </c>
      <c r="G13" s="23">
        <f>SUM(G14:G18)</f>
        <v>566188.29</v>
      </c>
      <c r="H13" s="23">
        <f>SUM(H14:H18)</f>
        <v>987380.84</v>
      </c>
      <c r="I13" s="23">
        <f t="shared" ref="I13:O13" si="1">SUM(I14:I18)</f>
        <v>689462.34</v>
      </c>
      <c r="J13" s="23">
        <f>SUM(J14:J18)</f>
        <v>746841.21</v>
      </c>
      <c r="K13" s="23">
        <f>SUM(K14:K18)</f>
        <v>709462.34</v>
      </c>
      <c r="L13" s="23">
        <f t="shared" si="1"/>
        <v>633112.63000000012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>SUM(D13:O13)</f>
        <v>6327208.1799999997</v>
      </c>
    </row>
    <row r="14" spans="1:16" x14ac:dyDescent="0.25">
      <c r="A14" s="2" t="s">
        <v>3</v>
      </c>
      <c r="B14" s="11">
        <v>6196227</v>
      </c>
      <c r="C14" s="11">
        <v>6406227</v>
      </c>
      <c r="D14" s="14">
        <v>493000</v>
      </c>
      <c r="E14" s="14">
        <v>548000</v>
      </c>
      <c r="F14" s="14">
        <v>559908.17000000004</v>
      </c>
      <c r="G14" s="14">
        <v>461000</v>
      </c>
      <c r="H14" s="14">
        <v>465500</v>
      </c>
      <c r="I14" s="14">
        <v>550500</v>
      </c>
      <c r="J14" s="14">
        <v>587878.87</v>
      </c>
      <c r="K14" s="14">
        <v>550500</v>
      </c>
      <c r="L14" s="14">
        <v>484333.34</v>
      </c>
      <c r="M14" s="14"/>
      <c r="N14" s="14"/>
      <c r="O14" s="26"/>
      <c r="P14" s="26">
        <f>SUM(D14:O14)</f>
        <v>4700620.38</v>
      </c>
    </row>
    <row r="15" spans="1:16" x14ac:dyDescent="0.25">
      <c r="A15" s="2" t="s">
        <v>4</v>
      </c>
      <c r="B15" s="11">
        <v>1500000</v>
      </c>
      <c r="C15" s="11">
        <v>1490000</v>
      </c>
      <c r="D15" s="14">
        <v>65000</v>
      </c>
      <c r="E15" s="14">
        <v>65000</v>
      </c>
      <c r="F15" s="14">
        <v>35000</v>
      </c>
      <c r="G15" s="14">
        <v>35000</v>
      </c>
      <c r="H15" s="14">
        <v>451000</v>
      </c>
      <c r="I15" s="14">
        <v>55000</v>
      </c>
      <c r="J15" s="14">
        <v>75000</v>
      </c>
      <c r="K15" s="14">
        <v>75000</v>
      </c>
      <c r="L15" s="14">
        <v>75000</v>
      </c>
      <c r="M15" s="14"/>
      <c r="N15" s="14"/>
      <c r="O15" s="26"/>
      <c r="P15" s="26">
        <f>SUM(D15:O15)</f>
        <v>931000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6"/>
      <c r="P16" s="26">
        <f t="shared" ref="P16:P55" si="2">SUM(D16:O16)</f>
        <v>0</v>
      </c>
    </row>
    <row r="17" spans="1:16" x14ac:dyDescent="0.25">
      <c r="A17" s="2" t="s">
        <v>5</v>
      </c>
      <c r="B17" s="11">
        <v>300000</v>
      </c>
      <c r="C17" s="11">
        <v>100000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6"/>
      <c r="P17" s="26">
        <f t="shared" si="2"/>
        <v>0</v>
      </c>
    </row>
    <row r="18" spans="1:16" x14ac:dyDescent="0.25">
      <c r="A18" s="2" t="s">
        <v>6</v>
      </c>
      <c r="B18" s="10">
        <v>1003000</v>
      </c>
      <c r="C18" s="10">
        <v>1003000</v>
      </c>
      <c r="D18" s="14">
        <v>75001.62</v>
      </c>
      <c r="E18" s="14">
        <v>83466.12</v>
      </c>
      <c r="F18" s="14">
        <v>70384.62</v>
      </c>
      <c r="G18" s="14">
        <v>70188.289999999994</v>
      </c>
      <c r="H18" s="14">
        <v>70880.84</v>
      </c>
      <c r="I18" s="14">
        <v>83962.34</v>
      </c>
      <c r="J18" s="14">
        <v>83962.34</v>
      </c>
      <c r="K18" s="14">
        <v>83962.34</v>
      </c>
      <c r="L18" s="14">
        <v>73779.289999999994</v>
      </c>
      <c r="M18" s="14"/>
      <c r="N18" s="14"/>
      <c r="O18" s="26"/>
      <c r="P18" s="26">
        <f>SUM(D18:O18)</f>
        <v>695587.79999999993</v>
      </c>
    </row>
    <row r="19" spans="1:16" s="24" customFormat="1" x14ac:dyDescent="0.25">
      <c r="A19" s="20" t="s">
        <v>7</v>
      </c>
      <c r="B19" s="22">
        <f>+B20+B21+B22+B23+B24+B25+B26+B27+B28</f>
        <v>3466380</v>
      </c>
      <c r="C19" s="22">
        <f>+C20+C21+C22+C23+C24+C25+C26+C27+C28</f>
        <v>3306380</v>
      </c>
      <c r="D19" s="23">
        <f>SUM(D20:D24)</f>
        <v>0</v>
      </c>
      <c r="E19" s="23">
        <f t="shared" ref="E19:G19" si="3">SUM(E20:E24)</f>
        <v>0</v>
      </c>
      <c r="F19" s="23">
        <f t="shared" si="3"/>
        <v>0</v>
      </c>
      <c r="G19" s="23">
        <f t="shared" si="3"/>
        <v>0</v>
      </c>
      <c r="H19" s="23">
        <f>SUM(H20:H28)</f>
        <v>87366.29</v>
      </c>
      <c r="I19" s="23">
        <f t="shared" ref="I19" si="4">SUM(I20:I28)</f>
        <v>81421.09</v>
      </c>
      <c r="J19" s="23">
        <f>SUM(J20:J28)</f>
        <v>155362.64000000001</v>
      </c>
      <c r="K19" s="23">
        <f t="shared" ref="K19:O19" si="5">SUM(K20:K28)</f>
        <v>100336.01999999999</v>
      </c>
      <c r="L19" s="23">
        <f t="shared" si="5"/>
        <v>4409.4399999999996</v>
      </c>
      <c r="M19" s="23">
        <f t="shared" si="5"/>
        <v>0</v>
      </c>
      <c r="N19" s="23">
        <f t="shared" si="5"/>
        <v>0</v>
      </c>
      <c r="O19" s="23">
        <f t="shared" si="5"/>
        <v>0</v>
      </c>
      <c r="P19" s="23">
        <f>SUM(D19:O19)</f>
        <v>428895.48000000004</v>
      </c>
    </row>
    <row r="20" spans="1:16" x14ac:dyDescent="0.25">
      <c r="A20" s="2" t="s">
        <v>8</v>
      </c>
      <c r="B20" s="11">
        <v>446380</v>
      </c>
      <c r="C20" s="11">
        <v>446380</v>
      </c>
      <c r="D20" s="14"/>
      <c r="E20" s="14"/>
      <c r="F20" s="14"/>
      <c r="G20" s="14"/>
      <c r="H20" s="14"/>
      <c r="I20" s="14">
        <v>2675</v>
      </c>
      <c r="J20" s="14">
        <v>14420</v>
      </c>
      <c r="K20" s="14">
        <v>10973.86</v>
      </c>
      <c r="L20" s="14">
        <v>4409.4399999999996</v>
      </c>
      <c r="M20" s="14"/>
      <c r="N20" s="14"/>
      <c r="O20" s="27"/>
      <c r="P20" s="28">
        <f t="shared" si="2"/>
        <v>32478.3</v>
      </c>
    </row>
    <row r="21" spans="1:16" x14ac:dyDescent="0.25">
      <c r="A21" s="2" t="s">
        <v>9</v>
      </c>
      <c r="B21" s="11">
        <v>1320000</v>
      </c>
      <c r="C21" s="11">
        <v>1259000</v>
      </c>
      <c r="D21" s="14"/>
      <c r="E21" s="14"/>
      <c r="F21" s="14"/>
      <c r="G21" s="14"/>
      <c r="H21" s="14"/>
      <c r="I21" s="14">
        <v>8700</v>
      </c>
      <c r="J21" s="14">
        <v>25020</v>
      </c>
      <c r="K21" s="14">
        <v>25020</v>
      </c>
      <c r="L21" s="14"/>
      <c r="M21" s="14"/>
      <c r="N21" s="14"/>
      <c r="O21" s="27"/>
      <c r="P21" s="28">
        <f t="shared" si="2"/>
        <v>58740</v>
      </c>
    </row>
    <row r="22" spans="1:16" x14ac:dyDescent="0.25">
      <c r="A22" s="2" t="s">
        <v>10</v>
      </c>
      <c r="B22" s="11">
        <v>600000</v>
      </c>
      <c r="C22" s="11">
        <v>127000</v>
      </c>
      <c r="D22" s="14"/>
      <c r="E22" s="14"/>
      <c r="F22" s="14"/>
      <c r="G22" s="14"/>
      <c r="H22" s="14">
        <v>8550</v>
      </c>
      <c r="I22" s="14">
        <v>3500</v>
      </c>
      <c r="J22" s="14">
        <v>26700</v>
      </c>
      <c r="K22" s="14">
        <v>13350</v>
      </c>
      <c r="L22" s="14"/>
      <c r="M22" s="14"/>
      <c r="N22" s="14"/>
      <c r="O22" s="27"/>
      <c r="P22" s="28">
        <f t="shared" si="2"/>
        <v>52100</v>
      </c>
    </row>
    <row r="23" spans="1:16" ht="18" customHeight="1" x14ac:dyDescent="0.25">
      <c r="A23" s="2" t="s">
        <v>11</v>
      </c>
      <c r="B23" s="11"/>
      <c r="C23" s="11">
        <v>70000</v>
      </c>
      <c r="D23" s="14"/>
      <c r="E23" s="14"/>
      <c r="F23" s="14"/>
      <c r="G23" s="14"/>
      <c r="H23" s="14">
        <v>38070</v>
      </c>
      <c r="I23" s="14">
        <v>100</v>
      </c>
      <c r="J23" s="14">
        <v>4000</v>
      </c>
      <c r="K23" s="14"/>
      <c r="L23" s="14"/>
      <c r="M23" s="14"/>
      <c r="N23" s="14"/>
      <c r="O23" s="27"/>
      <c r="P23" s="28">
        <f t="shared" si="2"/>
        <v>42170</v>
      </c>
    </row>
    <row r="24" spans="1:16" x14ac:dyDescent="0.25">
      <c r="A24" s="2" t="s">
        <v>12</v>
      </c>
      <c r="B24" s="11"/>
      <c r="C24" s="11">
        <v>128000</v>
      </c>
      <c r="D24" s="14"/>
      <c r="E24" s="14"/>
      <c r="F24" s="14"/>
      <c r="G24" s="14"/>
      <c r="H24" s="14">
        <v>39789</v>
      </c>
      <c r="I24" s="14"/>
      <c r="J24" s="14">
        <v>63448.5</v>
      </c>
      <c r="K24" s="14">
        <v>12937.5</v>
      </c>
      <c r="L24" s="14"/>
      <c r="M24" s="14"/>
      <c r="N24" s="14"/>
      <c r="O24" s="27"/>
      <c r="P24" s="28">
        <f t="shared" si="2"/>
        <v>116175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>
        <v>9900</v>
      </c>
      <c r="K25" s="14"/>
      <c r="L25" s="14"/>
      <c r="M25" s="14"/>
      <c r="N25" s="14"/>
      <c r="O25" s="27"/>
      <c r="P25" s="28">
        <f t="shared" si="2"/>
        <v>9900</v>
      </c>
    </row>
    <row r="26" spans="1:16" ht="30" x14ac:dyDescent="0.25">
      <c r="A26" s="2" t="s">
        <v>14</v>
      </c>
      <c r="B26" s="13">
        <v>200000</v>
      </c>
      <c r="C26" s="13">
        <v>371000</v>
      </c>
      <c r="D26" s="14"/>
      <c r="E26" s="14"/>
      <c r="F26" s="14"/>
      <c r="G26" s="14"/>
      <c r="H26" s="14"/>
      <c r="I26" s="14">
        <v>25382.48</v>
      </c>
      <c r="J26" s="14"/>
      <c r="K26" s="14">
        <v>15054.48</v>
      </c>
      <c r="L26" s="14"/>
      <c r="M26" s="14"/>
      <c r="N26" s="14"/>
      <c r="O26" s="27"/>
      <c r="P26" s="28">
        <f t="shared" si="2"/>
        <v>40436.959999999999</v>
      </c>
    </row>
    <row r="27" spans="1:16" x14ac:dyDescent="0.25">
      <c r="A27" s="2" t="s">
        <v>15</v>
      </c>
      <c r="B27" s="11">
        <v>900000</v>
      </c>
      <c r="C27" s="11">
        <v>905000</v>
      </c>
      <c r="D27" s="14"/>
      <c r="E27" s="14"/>
      <c r="F27" s="14"/>
      <c r="G27" s="14"/>
      <c r="H27" s="14">
        <v>957.29</v>
      </c>
      <c r="I27" s="14">
        <v>41063.61</v>
      </c>
      <c r="J27" s="14">
        <v>11874.14</v>
      </c>
      <c r="K27" s="14">
        <v>23000.18</v>
      </c>
      <c r="L27" s="14"/>
      <c r="M27" s="14"/>
      <c r="N27" s="14"/>
      <c r="O27" s="27"/>
      <c r="P27" s="28">
        <f t="shared" si="2"/>
        <v>76895.22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7"/>
      <c r="P28" s="28">
        <f t="shared" si="2"/>
        <v>0</v>
      </c>
    </row>
    <row r="29" spans="1:16" s="24" customFormat="1" x14ac:dyDescent="0.25">
      <c r="A29" s="20" t="s">
        <v>16</v>
      </c>
      <c r="B29" s="22">
        <f>+B30+B31+B32+B33+B34+B35+B36+B37+B38</f>
        <v>2244000</v>
      </c>
      <c r="C29" s="22">
        <f>+C30+C31+C32+C33+C34+C35+C36+C37+C38</f>
        <v>2248113.0099999998</v>
      </c>
      <c r="D29" s="23">
        <f>SUM(D30:D34)</f>
        <v>0</v>
      </c>
      <c r="E29" s="23">
        <f t="shared" ref="E29:G29" si="6">SUM(E30:E34)</f>
        <v>0</v>
      </c>
      <c r="F29" s="23">
        <f t="shared" si="6"/>
        <v>0</v>
      </c>
      <c r="G29" s="23">
        <f t="shared" si="6"/>
        <v>0</v>
      </c>
      <c r="H29" s="23">
        <f>SUM(H30:H38)</f>
        <v>101769.74</v>
      </c>
      <c r="I29" s="23">
        <f t="shared" ref="I29:O29" si="7">SUM(I30:I38)</f>
        <v>19552.41</v>
      </c>
      <c r="J29" s="23">
        <f>SUM(J30:J38)</f>
        <v>94879.65</v>
      </c>
      <c r="K29" s="23">
        <f>SUM(K30:K38)</f>
        <v>37424.83</v>
      </c>
      <c r="L29" s="23">
        <f t="shared" si="7"/>
        <v>0</v>
      </c>
      <c r="M29" s="23">
        <f t="shared" si="7"/>
        <v>0</v>
      </c>
      <c r="N29" s="23">
        <f t="shared" si="7"/>
        <v>0</v>
      </c>
      <c r="O29" s="23">
        <f t="shared" si="7"/>
        <v>0</v>
      </c>
      <c r="P29" s="23">
        <f>SUM(D29:O29)</f>
        <v>253626.63</v>
      </c>
    </row>
    <row r="30" spans="1:16" x14ac:dyDescent="0.25">
      <c r="A30" s="2" t="s">
        <v>17</v>
      </c>
      <c r="B30" s="11">
        <v>624000</v>
      </c>
      <c r="C30" s="11">
        <v>644000</v>
      </c>
      <c r="D30" s="14"/>
      <c r="E30" s="14"/>
      <c r="F30" s="14"/>
      <c r="G30" s="14"/>
      <c r="H30" s="14">
        <v>29500.46</v>
      </c>
      <c r="I30" s="14">
        <v>9696.42</v>
      </c>
      <c r="J30" s="14">
        <v>56060.5</v>
      </c>
      <c r="K30" s="14">
        <v>5162.6499999999996</v>
      </c>
      <c r="L30" s="14"/>
      <c r="M30" s="14"/>
      <c r="N30" s="14"/>
      <c r="O30" s="27"/>
      <c r="P30" s="28">
        <f t="shared" si="2"/>
        <v>100420.03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28">
        <f t="shared" si="2"/>
        <v>0</v>
      </c>
    </row>
    <row r="32" spans="1:16" x14ac:dyDescent="0.25">
      <c r="A32" s="2" t="s">
        <v>19</v>
      </c>
      <c r="B32" s="11"/>
      <c r="C32" s="11">
        <v>7000</v>
      </c>
      <c r="D32" s="14"/>
      <c r="E32" s="14"/>
      <c r="F32" s="14"/>
      <c r="G32" s="14"/>
      <c r="H32" s="14"/>
      <c r="I32" s="14"/>
      <c r="J32" s="14">
        <v>3208.4</v>
      </c>
      <c r="K32" s="14">
        <v>2395.5</v>
      </c>
      <c r="L32" s="14"/>
      <c r="M32" s="14"/>
      <c r="N32" s="14"/>
      <c r="O32" s="27"/>
      <c r="P32" s="28">
        <f t="shared" si="2"/>
        <v>5603.9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7"/>
      <c r="P33" s="28">
        <f t="shared" si="2"/>
        <v>0</v>
      </c>
    </row>
    <row r="34" spans="1:16" x14ac:dyDescent="0.25">
      <c r="A34" s="2" t="s">
        <v>21</v>
      </c>
      <c r="B34" s="10"/>
      <c r="C34" s="10">
        <v>10000</v>
      </c>
      <c r="D34" s="14"/>
      <c r="E34" s="14"/>
      <c r="F34" s="14"/>
      <c r="G34" s="14"/>
      <c r="H34" s="14">
        <v>1929.7</v>
      </c>
      <c r="I34" s="14">
        <v>2630.75</v>
      </c>
      <c r="J34" s="14">
        <v>415.85</v>
      </c>
      <c r="K34" s="14"/>
      <c r="L34" s="14"/>
      <c r="M34" s="14"/>
      <c r="N34" s="14"/>
      <c r="O34" s="27"/>
      <c r="P34" s="28">
        <f t="shared" si="2"/>
        <v>4976.3</v>
      </c>
    </row>
    <row r="35" spans="1:16" x14ac:dyDescent="0.25">
      <c r="A35" s="2" t="s">
        <v>22</v>
      </c>
      <c r="B35" s="11"/>
      <c r="C35" s="11">
        <v>7000</v>
      </c>
      <c r="D35" s="14"/>
      <c r="E35" s="14"/>
      <c r="F35" s="14"/>
      <c r="G35" s="14"/>
      <c r="H35" s="14"/>
      <c r="I35" s="14">
        <v>780</v>
      </c>
      <c r="J35" s="14">
        <v>1260.95</v>
      </c>
      <c r="K35" s="14"/>
      <c r="L35" s="14"/>
      <c r="M35" s="14"/>
      <c r="N35" s="14"/>
      <c r="O35" s="27"/>
      <c r="P35" s="28">
        <f t="shared" si="2"/>
        <v>2040.95</v>
      </c>
    </row>
    <row r="36" spans="1:16" ht="30" x14ac:dyDescent="0.25">
      <c r="A36" s="2" t="s">
        <v>23</v>
      </c>
      <c r="B36" s="11">
        <v>1020000</v>
      </c>
      <c r="C36" s="11">
        <v>1089000</v>
      </c>
      <c r="D36" s="14"/>
      <c r="E36" s="14"/>
      <c r="F36" s="14"/>
      <c r="G36" s="14"/>
      <c r="H36" s="14">
        <v>44079.59</v>
      </c>
      <c r="I36" s="14">
        <v>600</v>
      </c>
      <c r="J36" s="14"/>
      <c r="K36" s="14">
        <v>309</v>
      </c>
      <c r="L36" s="14"/>
      <c r="M36" s="14"/>
      <c r="N36" s="14"/>
      <c r="O36" s="27"/>
      <c r="P36" s="28">
        <f t="shared" si="2"/>
        <v>44988.59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7"/>
      <c r="P37" s="28">
        <f t="shared" si="2"/>
        <v>0</v>
      </c>
    </row>
    <row r="38" spans="1:16" x14ac:dyDescent="0.25">
      <c r="A38" s="2" t="s">
        <v>24</v>
      </c>
      <c r="B38" s="11">
        <v>600000</v>
      </c>
      <c r="C38" s="11">
        <v>491113.01</v>
      </c>
      <c r="D38" s="14"/>
      <c r="E38" s="14"/>
      <c r="F38" s="14"/>
      <c r="G38" s="14"/>
      <c r="H38" s="14">
        <v>26259.99</v>
      </c>
      <c r="I38" s="14">
        <v>5845.24</v>
      </c>
      <c r="J38" s="14">
        <v>33933.949999999997</v>
      </c>
      <c r="K38" s="14">
        <v>29557.68</v>
      </c>
      <c r="L38" s="14"/>
      <c r="M38" s="14"/>
      <c r="N38" s="14"/>
      <c r="O38" s="27"/>
      <c r="P38" s="28">
        <f t="shared" si="2"/>
        <v>95596.859999999986</v>
      </c>
    </row>
    <row r="39" spans="1:16" s="24" customFormat="1" x14ac:dyDescent="0.25">
      <c r="A39" s="20" t="s">
        <v>25</v>
      </c>
      <c r="B39" s="22">
        <f>SUM(B40:B40)</f>
        <v>4144113</v>
      </c>
      <c r="C39" s="22">
        <f>SUM(C40:C40)</f>
        <v>4299999.99</v>
      </c>
      <c r="D39" s="23">
        <f>SUM(D40:D44)</f>
        <v>300000</v>
      </c>
      <c r="E39" s="23">
        <f t="shared" ref="E39:G39" si="8">SUM(E40:E44)</f>
        <v>300000</v>
      </c>
      <c r="F39" s="23">
        <f t="shared" si="8"/>
        <v>300000</v>
      </c>
      <c r="G39" s="23">
        <f t="shared" si="8"/>
        <v>300000</v>
      </c>
      <c r="H39" s="23">
        <f>SUM(H40:H40)</f>
        <v>300000</v>
      </c>
      <c r="I39" s="23">
        <f t="shared" ref="I39:O39" si="9">SUM(I40:I40)</f>
        <v>400000</v>
      </c>
      <c r="J39" s="23">
        <f t="shared" si="9"/>
        <v>400000</v>
      </c>
      <c r="K39" s="23">
        <f t="shared" si="9"/>
        <v>400000</v>
      </c>
      <c r="L39" s="23">
        <f t="shared" si="9"/>
        <v>400000</v>
      </c>
      <c r="M39" s="23">
        <f t="shared" si="9"/>
        <v>0</v>
      </c>
      <c r="N39" s="23">
        <f t="shared" si="9"/>
        <v>0</v>
      </c>
      <c r="O39" s="23">
        <f t="shared" si="9"/>
        <v>0</v>
      </c>
      <c r="P39" s="23">
        <f>SUM(D39:O39)</f>
        <v>3100000</v>
      </c>
    </row>
    <row r="40" spans="1:16" x14ac:dyDescent="0.25">
      <c r="A40" s="2" t="s">
        <v>26</v>
      </c>
      <c r="B40" s="10">
        <v>4144113</v>
      </c>
      <c r="C40" s="10">
        <v>4299999.99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/>
      <c r="N40" s="14"/>
      <c r="O40" s="14"/>
      <c r="P40" s="26">
        <f t="shared" si="2"/>
        <v>3100000</v>
      </c>
    </row>
    <row r="41" spans="1:16" s="24" customFormat="1" x14ac:dyDescent="0.25">
      <c r="A41" s="20" t="s">
        <v>27</v>
      </c>
      <c r="B41" s="22">
        <f>+B42+B43+B44+B45+B46+B47+B48+B49+B50</f>
        <v>838557</v>
      </c>
      <c r="C41" s="22">
        <f>+C42+C43+C44+C45+C46+C47+C48+C49+C50</f>
        <v>838557</v>
      </c>
      <c r="D41" s="23">
        <f>SUM(D42:D46)</f>
        <v>0</v>
      </c>
      <c r="E41" s="23">
        <f t="shared" ref="E41:G41" si="10">SUM(E42:E46)</f>
        <v>0</v>
      </c>
      <c r="F41" s="23">
        <f t="shared" si="10"/>
        <v>0</v>
      </c>
      <c r="G41" s="23">
        <f t="shared" si="10"/>
        <v>0</v>
      </c>
      <c r="H41" s="23">
        <f>SUM(H42:H50)</f>
        <v>0</v>
      </c>
      <c r="I41" s="23">
        <f t="shared" ref="I41:O41" si="11">SUM(I42:I50)</f>
        <v>0</v>
      </c>
      <c r="J41" s="23">
        <f t="shared" si="11"/>
        <v>0</v>
      </c>
      <c r="K41" s="23">
        <f t="shared" si="11"/>
        <v>0</v>
      </c>
      <c r="L41" s="23">
        <f t="shared" si="11"/>
        <v>0</v>
      </c>
      <c r="M41" s="23">
        <f t="shared" si="11"/>
        <v>0</v>
      </c>
      <c r="N41" s="23">
        <f t="shared" si="11"/>
        <v>0</v>
      </c>
      <c r="O41" s="23">
        <f t="shared" si="11"/>
        <v>0</v>
      </c>
      <c r="P41" s="23">
        <f>SUM(D41:O41)</f>
        <v>0</v>
      </c>
    </row>
    <row r="42" spans="1:16" x14ac:dyDescent="0.25">
      <c r="A42" s="2" t="s">
        <v>28</v>
      </c>
      <c r="B42" s="10">
        <v>838557</v>
      </c>
      <c r="C42" s="10">
        <v>838557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8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8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8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8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8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8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8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8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8">
        <f t="shared" si="2"/>
        <v>0</v>
      </c>
    </row>
    <row r="51" spans="1:16" s="24" customFormat="1" x14ac:dyDescent="0.25">
      <c r="A51" s="20" t="s">
        <v>41</v>
      </c>
      <c r="B51" s="22">
        <f>SUM(B52:B55)</f>
        <v>0</v>
      </c>
      <c r="C51" s="22">
        <f>+C52+C53+C54+C55</f>
        <v>0</v>
      </c>
      <c r="D51" s="23">
        <f>SUM(D52:D55)</f>
        <v>0</v>
      </c>
      <c r="E51" s="23"/>
      <c r="F51" s="23">
        <f t="shared" ref="F51:G51" si="12">SUM(F52:F55)</f>
        <v>0</v>
      </c>
      <c r="G51" s="23">
        <f t="shared" si="12"/>
        <v>0</v>
      </c>
      <c r="H51" s="23">
        <f>SUM(H52:H55)</f>
        <v>0</v>
      </c>
      <c r="I51" s="23">
        <f t="shared" ref="I51:O51" si="13">SUM(I52:I55)</f>
        <v>0</v>
      </c>
      <c r="J51" s="23">
        <f t="shared" si="13"/>
        <v>0</v>
      </c>
      <c r="K51" s="23">
        <f t="shared" si="13"/>
        <v>0</v>
      </c>
      <c r="L51" s="23">
        <f t="shared" si="13"/>
        <v>0</v>
      </c>
      <c r="M51" s="23">
        <f t="shared" si="13"/>
        <v>0</v>
      </c>
      <c r="N51" s="23">
        <f t="shared" si="13"/>
        <v>0</v>
      </c>
      <c r="O51" s="23">
        <f t="shared" si="13"/>
        <v>0</v>
      </c>
      <c r="P51" s="23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8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8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8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8">
        <f t="shared" si="2"/>
        <v>0</v>
      </c>
    </row>
    <row r="56" spans="1:16" s="24" customFormat="1" ht="15.75" x14ac:dyDescent="0.25">
      <c r="A56" s="3" t="s">
        <v>67</v>
      </c>
      <c r="B56" s="9">
        <f>B13+B19+B29+B39+B41</f>
        <v>19692277</v>
      </c>
      <c r="C56" s="9">
        <f>C13+C19+C29+C39+C41</f>
        <v>19692277</v>
      </c>
      <c r="D56" s="25">
        <f>D13+D19+D29+D39+D41+D51</f>
        <v>933001.62</v>
      </c>
      <c r="E56" s="25">
        <f>SUM(E14+E15+E18+E40)</f>
        <v>996466.12</v>
      </c>
      <c r="F56" s="25">
        <f>F13+F19+F29+F39+F41+F51</f>
        <v>965292.79</v>
      </c>
      <c r="G56" s="25">
        <f t="shared" ref="G56:O56" si="14">G13+G19+G29+G39+G41+G51</f>
        <v>866188.29</v>
      </c>
      <c r="H56" s="25">
        <f t="shared" si="14"/>
        <v>1476516.8699999999</v>
      </c>
      <c r="I56" s="25">
        <f>I13+I19+I29+I39+I41+I51</f>
        <v>1190435.8399999999</v>
      </c>
      <c r="J56" s="25">
        <f t="shared" si="14"/>
        <v>1397083.5</v>
      </c>
      <c r="K56" s="25">
        <f t="shared" si="14"/>
        <v>1247223.19</v>
      </c>
      <c r="L56" s="25">
        <f>L13+L19+L29+L39+L41+L51</f>
        <v>1037522.0700000001</v>
      </c>
      <c r="M56" s="25">
        <f t="shared" si="14"/>
        <v>0</v>
      </c>
      <c r="N56" s="25">
        <f t="shared" si="14"/>
        <v>0</v>
      </c>
      <c r="O56" s="25">
        <f t="shared" si="14"/>
        <v>0</v>
      </c>
      <c r="P56" s="25">
        <f>P13+P19+P29+P39+P41+P51</f>
        <v>10109730.289999999</v>
      </c>
    </row>
    <row r="57" spans="1:16" ht="12" customHeight="1" x14ac:dyDescent="0.25">
      <c r="A57" s="32"/>
      <c r="B57" s="10"/>
      <c r="C57" s="14"/>
    </row>
    <row r="58" spans="1:16" ht="30" x14ac:dyDescent="0.25">
      <c r="A58" s="29" t="s">
        <v>68</v>
      </c>
      <c r="B58" s="31"/>
      <c r="C58" s="14"/>
    </row>
    <row r="59" spans="1:16" ht="45" x14ac:dyDescent="0.25">
      <c r="A59" s="31" t="s">
        <v>69</v>
      </c>
      <c r="B59" s="31"/>
      <c r="C59" s="14"/>
    </row>
    <row r="60" spans="1:16" ht="75" x14ac:dyDescent="0.25">
      <c r="A60" s="29" t="s">
        <v>70</v>
      </c>
      <c r="B60" s="31"/>
      <c r="C60" s="14"/>
    </row>
    <row r="61" spans="1:16" x14ac:dyDescent="0.25">
      <c r="A61" s="29"/>
      <c r="B61" s="29"/>
      <c r="C61" s="14"/>
    </row>
    <row r="62" spans="1:16" x14ac:dyDescent="0.25">
      <c r="A62" s="15"/>
      <c r="B62" s="16"/>
      <c r="C62" s="8"/>
      <c r="G62" s="40"/>
      <c r="H62" s="41"/>
    </row>
    <row r="63" spans="1:16" x14ac:dyDescent="0.25">
      <c r="A63" s="6" t="s">
        <v>49</v>
      </c>
      <c r="B63" s="33" t="s">
        <v>50</v>
      </c>
      <c r="C63" s="8"/>
      <c r="G63" s="40"/>
      <c r="H63" s="42"/>
    </row>
    <row r="64" spans="1:16" x14ac:dyDescent="0.25">
      <c r="A64" s="6"/>
      <c r="B64" s="10"/>
      <c r="C64" s="17"/>
      <c r="D64" s="40"/>
      <c r="E64" s="42"/>
    </row>
    <row r="65" spans="1:3" x14ac:dyDescent="0.25">
      <c r="A65" s="6"/>
      <c r="B65" s="10"/>
      <c r="C65" s="17"/>
    </row>
    <row r="66" spans="1:3" x14ac:dyDescent="0.25">
      <c r="A66" s="17"/>
      <c r="B66" s="12"/>
      <c r="C66" s="17"/>
    </row>
    <row r="67" spans="1:3" x14ac:dyDescent="0.25">
      <c r="A67" s="30" t="s">
        <v>71</v>
      </c>
      <c r="B67" s="24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9"/>
      <c r="B69" s="39"/>
    </row>
    <row r="70" spans="1:3" x14ac:dyDescent="0.25">
      <c r="A70" s="39"/>
      <c r="B70" s="39"/>
    </row>
  </sheetData>
  <mergeCells count="10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2025-10-01T18:57:37Z</cp:lastPrinted>
  <dcterms:created xsi:type="dcterms:W3CDTF">2018-04-17T18:57:16Z</dcterms:created>
  <dcterms:modified xsi:type="dcterms:W3CDTF">2025-10-03T13:07:17Z</dcterms:modified>
</cp:coreProperties>
</file>