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09\noviembre 2025\nomina noviembre 2025\"/>
    </mc:Choice>
  </mc:AlternateContent>
  <xr:revisionPtr revIDLastSave="0" documentId="8_{BEC1C6A3-A381-4470-96E7-3D284261FE41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Q13" i="1"/>
  <c r="N13" i="1"/>
  <c r="L13" i="1"/>
  <c r="K13" i="1"/>
  <c r="K15" i="1"/>
  <c r="L15" i="1"/>
  <c r="P15" i="1" s="1"/>
  <c r="N15" i="1"/>
  <c r="Q20" i="1"/>
  <c r="N20" i="1"/>
  <c r="L20" i="1"/>
  <c r="K20" i="1"/>
  <c r="Q21" i="1"/>
  <c r="N21" i="1"/>
  <c r="L21" i="1"/>
  <c r="K21" i="1"/>
  <c r="Q18" i="1"/>
  <c r="N18" i="1"/>
  <c r="L18" i="1"/>
  <c r="K18" i="1"/>
  <c r="R21" i="1" l="1"/>
  <c r="R15" i="1"/>
  <c r="P13" i="1"/>
  <c r="R13" i="1"/>
  <c r="P20" i="1"/>
  <c r="R20" i="1"/>
  <c r="R18" i="1"/>
  <c r="P21" i="1"/>
  <c r="P18" i="1"/>
  <c r="N14" i="1" l="1"/>
  <c r="L14" i="1"/>
  <c r="K14" i="1"/>
  <c r="R14" i="1" l="1"/>
  <c r="P14" i="1"/>
  <c r="N12" i="1" l="1"/>
  <c r="L12" i="1"/>
  <c r="K12" i="1"/>
  <c r="N16" i="1"/>
  <c r="L16" i="1"/>
  <c r="K16" i="1"/>
  <c r="R12" i="1" l="1"/>
  <c r="P12" i="1"/>
  <c r="R16" i="1"/>
  <c r="P16" i="1"/>
  <c r="S23" i="1" l="1"/>
  <c r="I23" i="1"/>
  <c r="H23" i="1"/>
  <c r="L23" i="1"/>
  <c r="K23" i="1"/>
  <c r="J23" i="1"/>
  <c r="N23" i="1" l="1"/>
  <c r="R23" i="1"/>
  <c r="M23" i="1"/>
  <c r="Q23" i="1" l="1"/>
  <c r="P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<sst xmlns="http://schemas.openxmlformats.org/spreadsheetml/2006/main" count="128" uniqueCount="75">
  <si>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</si>
  <si>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</si>
  <si>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</si>
  <si>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</si>
  <si>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</si>
  <si>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</si>
  <si>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</si>
  <si>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</si>
  <si>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</si>
  <si>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</si>
  <si>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</si>
  <si>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</si>
  <si>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</si>
  <si>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</si>
  <si>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</si>
  <si>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</si>
  <si>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</si>
  <si>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</si>
  <si>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</si>
  <si>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</si>
  <si>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</si>
  <si>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</si>
  <si>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</si>
  <si>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</si>
  <si>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</si>
  <si>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</si>
  <si>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</si>
  <si>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</si>
  <si>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</si>
  <si>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</si>
  <si>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</si>
  <si>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</si>
  <si>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</si>
  <si>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</si>
  <si>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</si>
  <si>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</si>
  <si>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</si>
  <si>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</si>
  <si>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</si>
  <si>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</si>
  <si>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</si>
  <si>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</si>
  <si>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</si>
  <si>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</si>
  <si>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</si>
  <si>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</si>
  <si>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</si>
  <si>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</si>
  <si>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</si>
  <si>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</si>
  <si>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</si>
  <si>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</si>
  <si>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</si>
  <si>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</si>
  <si>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</si>
  <si>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</si>
  <si>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</si>
  <si>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</si>
  <si>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</si>
  <si>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</si>
  <si>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ROSANNA MALVILA GUZMAN</t>
  </si>
  <si>
    <t>10-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</si>
  <si>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</si>
  <si>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</si>
  <si>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</si>
  <si>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</si>
  <si>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</si>
  <si>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</si>
  <si>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</si>
  <si>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</si>
  <si>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</si>
  <si>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FRANCISCO JAVIER DE JESUS SARITA BONILLA</t>
  </si>
  <si>
    <t>ESTRELLA VALENTINA LOPEZ ARTHUR</t>
  </si>
  <si>
    <t>MARIA ESTHER VASQUEZ MANZUETA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</si>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</sst>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2" applyNumberFormat="1" applyFont="1" applyFill="1" applyBorder="1"/>
    <xf numFmtId="44" fontId="0" fillId="0" borderId="7" xfId="0" applyNumberFormat="1" applyBorder="1"/>
    <xf numFmtId="43" fontId="8" fillId="4" borderId="10" xfId="1" applyFont="1" applyFill="1" applyBorder="1" applyAlignment="1">
      <alignment horizontal="center" vertical="center" wrapText="1"/>
    </xf>
    <xf numFmtId="44" fontId="9" fillId="4" borderId="6" xfId="1" applyNumberFormat="1" applyFont="1" applyFill="1" applyBorder="1" applyAlignment="1">
      <alignment horizontal="center" vertical="center" wrapText="1"/>
    </xf>
    <xf numFmtId="4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44" fontId="0" fillId="5" borderId="7" xfId="2" applyNumberFormat="1" applyFont="1" applyFill="1" applyBorder="1"/>
    <xf numFmtId="44" fontId="0" fillId="5" borderId="7" xfId="0" applyNumberFormat="1" applyFill="1" applyBorder="1"/>
    <xf numFmtId="44" fontId="0" fillId="5" borderId="1" xfId="2" applyNumberFormat="1" applyFont="1" applyFill="1" applyBorder="1"/>
    <xf numFmtId="44" fontId="0" fillId="5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3" fontId="9" fillId="4" borderId="11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 wrapText="1"/>
    </xf>
    <xf numFmtId="44" fontId="0" fillId="5" borderId="4" xfId="2" applyNumberFormat="1" applyFont="1" applyFill="1" applyBorder="1"/>
    <xf numFmtId="44" fontId="9" fillId="4" borderId="9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topLeftCell="A7" workbookViewId="0">
      <selection activeCell="D13" sqref="D13"/>
    </sheetView>
  </sheetViews>
  <sheetFormatPr baseColWidth="10" defaultRowHeight="15" x14ac:dyDescent="0.25"/>
  <cols>
    <col min="3" max="3" width="39.85546875" customWidth="1"/>
    <col min="4" max="4" width="30.85546875" customWidth="1"/>
    <col min="5" max="5" width="50.7109375" customWidth="1"/>
    <col min="6" max="6" width="24.5703125" customWidth="1"/>
    <col min="7" max="7" width="16" customWidth="1"/>
    <col min="8" max="8" width="24.140625" customWidth="1"/>
    <col min="9" max="9" width="12.140625" customWidth="1"/>
    <col min="10" max="10" width="13.42578125" customWidth="1"/>
    <col min="11" max="11" width="17.140625" customWidth="1"/>
    <col min="12" max="12" width="13.7109375" customWidth="1"/>
    <col min="13" max="13" width="13.140625" customWidth="1"/>
    <col min="14" max="14" width="13.85546875" customWidth="1"/>
    <col min="15" max="15" width="10.42578125" customWidth="1"/>
    <col min="16" max="16" width="13.7109375" customWidth="1"/>
    <col min="17" max="17" width="14.7109375" customWidth="1"/>
    <col min="18" max="18" width="13.7109375" customWidth="1"/>
    <col min="19" max="19" width="15.7109375" customWidth="1"/>
    <col min="20" max="20" width="10.42578125" customWidth="1"/>
    <col min="21" max="21" width="13.140625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 x14ac:dyDescent="0.25">
      <c r="B4" s="1"/>
      <c r="C4" s="1"/>
      <c r="D4" s="1"/>
      <c r="E4" s="1"/>
      <c r="F4" s="1"/>
      <c r="G4" s="56" t="s">
        <v>70</v>
      </c>
      <c r="H4" s="56"/>
      <c r="I4" s="56"/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25">
      <c r="B5" s="44"/>
      <c r="C5" s="44"/>
      <c r="D5" s="1"/>
      <c r="E5" s="1"/>
      <c r="F5" s="1"/>
      <c r="G5" s="56" t="s">
        <v>74</v>
      </c>
      <c r="H5" s="56"/>
      <c r="I5" s="56"/>
      <c r="J5" s="56"/>
      <c r="K5" s="56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 x14ac:dyDescent="0.25">
      <c r="B6" s="44"/>
      <c r="C6" s="44"/>
      <c r="D6" s="1"/>
      <c r="E6" s="1"/>
      <c r="F6" s="1"/>
      <c r="G6" s="47"/>
      <c r="H6" s="47"/>
      <c r="I6" s="47"/>
      <c r="J6" s="47"/>
      <c r="K6" s="47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38.25" x14ac:dyDescent="0.2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63.75" x14ac:dyDescent="0.25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 x14ac:dyDescent="0.25">
      <c r="B9" s="15"/>
      <c r="C9" s="15"/>
      <c r="D9" s="16"/>
      <c r="E9" s="15"/>
      <c r="F9" s="17"/>
      <c r="G9" s="15"/>
      <c r="H9" s="30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x14ac:dyDescent="0.25">
      <c r="A10" s="19"/>
      <c r="B10" s="20" t="s">
        <v>25</v>
      </c>
      <c r="C10" s="31" t="s">
        <v>26</v>
      </c>
      <c r="D10" s="31" t="s">
        <v>27</v>
      </c>
      <c r="E10" s="31" t="s">
        <v>28</v>
      </c>
      <c r="F10" s="38" t="s">
        <v>29</v>
      </c>
      <c r="G10" s="34">
        <v>150000</v>
      </c>
      <c r="H10" s="40">
        <v>23866.62</v>
      </c>
      <c r="I10" s="40">
        <v>25</v>
      </c>
      <c r="J10" s="40">
        <v>4305</v>
      </c>
      <c r="K10" s="40">
        <v>10649.999999999998</v>
      </c>
      <c r="L10" s="40">
        <v>1950</v>
      </c>
      <c r="M10" s="40">
        <v>4560</v>
      </c>
      <c r="N10" s="40">
        <v>10635</v>
      </c>
      <c r="O10" s="39"/>
      <c r="P10" s="40">
        <v>32100</v>
      </c>
      <c r="Q10" s="40">
        <v>32756.62</v>
      </c>
      <c r="R10" s="40">
        <v>21285</v>
      </c>
      <c r="S10" s="34">
        <v>117243.38</v>
      </c>
      <c r="T10" s="39" t="s">
        <v>30</v>
      </c>
      <c r="U10" s="32" t="s">
        <v>31</v>
      </c>
    </row>
    <row r="11" spans="1:21" x14ac:dyDescent="0.25">
      <c r="A11" s="19"/>
      <c r="B11" s="21" t="s">
        <v>32</v>
      </c>
      <c r="C11" s="31" t="s">
        <v>33</v>
      </c>
      <c r="D11" s="31" t="s">
        <v>58</v>
      </c>
      <c r="E11" s="31" t="s">
        <v>28</v>
      </c>
      <c r="F11" s="38" t="s">
        <v>29</v>
      </c>
      <c r="G11" s="34">
        <v>40000</v>
      </c>
      <c r="H11" s="40">
        <v>442.65</v>
      </c>
      <c r="I11" s="42">
        <v>25</v>
      </c>
      <c r="J11" s="40">
        <v>1148</v>
      </c>
      <c r="K11" s="42">
        <v>2839.9999999999995</v>
      </c>
      <c r="L11" s="42">
        <v>520</v>
      </c>
      <c r="M11" s="40">
        <v>1216</v>
      </c>
      <c r="N11" s="42">
        <v>2836</v>
      </c>
      <c r="O11" s="43"/>
      <c r="P11" s="42">
        <v>8560</v>
      </c>
      <c r="Q11" s="40">
        <v>2831.65</v>
      </c>
      <c r="R11" s="40">
        <v>5676</v>
      </c>
      <c r="S11" s="34">
        <v>37168.35</v>
      </c>
      <c r="T11" s="39" t="s">
        <v>30</v>
      </c>
      <c r="U11" s="38" t="s">
        <v>31</v>
      </c>
    </row>
    <row r="12" spans="1:21" x14ac:dyDescent="0.25">
      <c r="A12" s="19"/>
      <c r="B12" s="20" t="s">
        <v>35</v>
      </c>
      <c r="C12" s="31" t="s">
        <v>37</v>
      </c>
      <c r="D12" s="31" t="s">
        <v>38</v>
      </c>
      <c r="E12" s="31" t="s">
        <v>28</v>
      </c>
      <c r="F12" s="38" t="s">
        <v>29</v>
      </c>
      <c r="G12" s="34">
        <v>30000</v>
      </c>
      <c r="H12" s="40">
        <v>0</v>
      </c>
      <c r="I12" s="40">
        <v>25</v>
      </c>
      <c r="J12" s="40">
        <v>861</v>
      </c>
      <c r="K12" s="40">
        <f t="shared" ref="K12:K14" si="0">G12*0.071</f>
        <v>2130</v>
      </c>
      <c r="L12" s="40">
        <f t="shared" ref="L12:L14" si="1">G12*0.013</f>
        <v>390</v>
      </c>
      <c r="M12" s="40">
        <v>912</v>
      </c>
      <c r="N12" s="40">
        <f t="shared" ref="N12:N14" si="2">G12*0.0709</f>
        <v>2127</v>
      </c>
      <c r="O12" s="39"/>
      <c r="P12" s="40">
        <f t="shared" ref="P12:P14" si="3">SUM(J12:N12)</f>
        <v>6420</v>
      </c>
      <c r="Q12" s="40">
        <v>1798</v>
      </c>
      <c r="R12" s="40">
        <f t="shared" ref="R12:R14" si="4">K12+N12</f>
        <v>4257</v>
      </c>
      <c r="S12" s="34">
        <v>28202</v>
      </c>
      <c r="T12" s="39" t="s">
        <v>30</v>
      </c>
      <c r="U12" s="38" t="s">
        <v>39</v>
      </c>
    </row>
    <row r="13" spans="1:21" x14ac:dyDescent="0.25">
      <c r="A13" s="19"/>
      <c r="B13" s="20" t="s">
        <v>36</v>
      </c>
      <c r="C13" s="39" t="s">
        <v>72</v>
      </c>
      <c r="D13" s="39" t="s">
        <v>34</v>
      </c>
      <c r="E13" s="39" t="s">
        <v>28</v>
      </c>
      <c r="F13" s="38" t="s">
        <v>29</v>
      </c>
      <c r="G13" s="41">
        <v>40000</v>
      </c>
      <c r="H13" s="40">
        <v>442.65</v>
      </c>
      <c r="I13" s="40">
        <v>25</v>
      </c>
      <c r="J13" s="41">
        <v>1148</v>
      </c>
      <c r="K13" s="40">
        <f t="shared" ref="K13" si="5">G13*0.071</f>
        <v>2839.9999999999995</v>
      </c>
      <c r="L13" s="40">
        <f t="shared" ref="L13" si="6">G13*0.013</f>
        <v>520</v>
      </c>
      <c r="M13" s="40">
        <v>1216</v>
      </c>
      <c r="N13" s="40">
        <f t="shared" ref="N13" si="7">G13*0.0709</f>
        <v>2836</v>
      </c>
      <c r="O13" s="55"/>
      <c r="P13" s="40">
        <f t="shared" ref="P13" si="8">SUM(J13:N13)</f>
        <v>8560</v>
      </c>
      <c r="Q13" s="40">
        <f t="shared" ref="Q13" si="9">J13+M13+H13+I13</f>
        <v>2831.65</v>
      </c>
      <c r="R13" s="40">
        <f t="shared" ref="R13" si="10">K13+N13</f>
        <v>5676</v>
      </c>
      <c r="S13" s="41">
        <v>37168.35</v>
      </c>
      <c r="T13" s="39" t="s">
        <v>30</v>
      </c>
      <c r="U13" s="54" t="s">
        <v>31</v>
      </c>
    </row>
    <row r="14" spans="1:21" x14ac:dyDescent="0.25">
      <c r="A14" s="19"/>
      <c r="B14" s="20" t="s">
        <v>40</v>
      </c>
      <c r="C14" s="31" t="s">
        <v>41</v>
      </c>
      <c r="D14" s="31" t="s">
        <v>59</v>
      </c>
      <c r="E14" s="31" t="s">
        <v>28</v>
      </c>
      <c r="F14" s="38" t="s">
        <v>29</v>
      </c>
      <c r="G14" s="34">
        <v>40000</v>
      </c>
      <c r="H14" s="40">
        <v>442.65</v>
      </c>
      <c r="I14" s="40">
        <v>25</v>
      </c>
      <c r="J14" s="40">
        <v>1148</v>
      </c>
      <c r="K14" s="40">
        <f t="shared" si="0"/>
        <v>2839.9999999999995</v>
      </c>
      <c r="L14" s="40">
        <f t="shared" si="1"/>
        <v>520</v>
      </c>
      <c r="M14" s="40">
        <v>1216</v>
      </c>
      <c r="N14" s="40">
        <f t="shared" si="2"/>
        <v>2836</v>
      </c>
      <c r="O14" s="41"/>
      <c r="P14" s="40">
        <f t="shared" si="3"/>
        <v>8560</v>
      </c>
      <c r="Q14" s="40">
        <v>2831.65</v>
      </c>
      <c r="R14" s="40">
        <f t="shared" si="4"/>
        <v>5676</v>
      </c>
      <c r="S14" s="34">
        <v>37168.35</v>
      </c>
      <c r="T14" s="39" t="s">
        <v>30</v>
      </c>
      <c r="U14" s="38" t="s">
        <v>39</v>
      </c>
    </row>
    <row r="15" spans="1:21" x14ac:dyDescent="0.25">
      <c r="A15" s="19"/>
      <c r="B15" s="22" t="s">
        <v>42</v>
      </c>
      <c r="C15" s="31" t="s">
        <v>45</v>
      </c>
      <c r="D15" s="31" t="s">
        <v>62</v>
      </c>
      <c r="E15" s="31" t="s">
        <v>28</v>
      </c>
      <c r="F15" s="38" t="s">
        <v>29</v>
      </c>
      <c r="G15" s="34">
        <v>25000</v>
      </c>
      <c r="H15" s="40">
        <v>0</v>
      </c>
      <c r="I15" s="40">
        <v>25</v>
      </c>
      <c r="J15" s="40">
        <v>717.5</v>
      </c>
      <c r="K15" s="40">
        <f t="shared" ref="K15" si="11">G15*0.071</f>
        <v>1774.9999999999998</v>
      </c>
      <c r="L15" s="40">
        <f t="shared" ref="L15" si="12">G15*0.013</f>
        <v>325</v>
      </c>
      <c r="M15" s="40">
        <v>760</v>
      </c>
      <c r="N15" s="40">
        <f t="shared" ref="N15" si="13">G15*0.0709</f>
        <v>1772.5000000000002</v>
      </c>
      <c r="O15" s="41"/>
      <c r="P15" s="40">
        <f t="shared" ref="P15" si="14">SUM(J15:N15)</f>
        <v>5350</v>
      </c>
      <c r="Q15" s="40">
        <v>1502.5</v>
      </c>
      <c r="R15" s="40">
        <f t="shared" ref="R15" si="15">K15+N15</f>
        <v>3547.5</v>
      </c>
      <c r="S15" s="34">
        <v>23497.5</v>
      </c>
      <c r="T15" s="39" t="s">
        <v>30</v>
      </c>
      <c r="U15" s="38" t="s">
        <v>39</v>
      </c>
    </row>
    <row r="16" spans="1:21" x14ac:dyDescent="0.25">
      <c r="A16" s="19"/>
      <c r="B16" s="22" t="s">
        <v>44</v>
      </c>
      <c r="C16" s="31" t="s">
        <v>47</v>
      </c>
      <c r="D16" s="31" t="s">
        <v>43</v>
      </c>
      <c r="E16" s="31" t="s">
        <v>28</v>
      </c>
      <c r="F16" s="38" t="s">
        <v>29</v>
      </c>
      <c r="G16" s="34">
        <v>15500</v>
      </c>
      <c r="H16" s="40">
        <v>0</v>
      </c>
      <c r="I16" s="40">
        <v>25</v>
      </c>
      <c r="J16" s="40">
        <v>444.85</v>
      </c>
      <c r="K16" s="40">
        <f t="shared" ref="K16" si="16">G16*0.071</f>
        <v>1100.5</v>
      </c>
      <c r="L16" s="40">
        <f t="shared" ref="L16" si="17">G16*0.013</f>
        <v>201.5</v>
      </c>
      <c r="M16" s="40">
        <v>471.2</v>
      </c>
      <c r="N16" s="40">
        <f t="shared" ref="N16" si="18">G16*0.0709</f>
        <v>1098.95</v>
      </c>
      <c r="O16" s="41"/>
      <c r="P16" s="40">
        <f t="shared" ref="P16" si="19">SUM(J16:N16)</f>
        <v>3317</v>
      </c>
      <c r="Q16" s="40">
        <v>941.05</v>
      </c>
      <c r="R16" s="40">
        <f t="shared" ref="R16" si="20">K16+N16</f>
        <v>2199.4499999999998</v>
      </c>
      <c r="S16" s="34">
        <v>14558.95</v>
      </c>
      <c r="T16" s="39" t="s">
        <v>30</v>
      </c>
      <c r="U16" s="38" t="s">
        <v>31</v>
      </c>
    </row>
    <row r="17" spans="1:21" x14ac:dyDescent="0.25">
      <c r="A17" s="19"/>
      <c r="B17" s="22" t="s">
        <v>46</v>
      </c>
      <c r="C17" s="31" t="s">
        <v>73</v>
      </c>
      <c r="D17" s="31" t="s">
        <v>43</v>
      </c>
      <c r="E17" s="31" t="s">
        <v>28</v>
      </c>
      <c r="F17" s="32" t="s">
        <v>29</v>
      </c>
      <c r="G17" s="33">
        <v>15000</v>
      </c>
      <c r="H17" s="33">
        <v>0</v>
      </c>
      <c r="I17" s="33">
        <v>25</v>
      </c>
      <c r="J17" s="33">
        <v>430.5</v>
      </c>
      <c r="K17" s="33">
        <v>1065</v>
      </c>
      <c r="L17" s="33">
        <v>195</v>
      </c>
      <c r="M17" s="33">
        <v>456</v>
      </c>
      <c r="N17" s="33">
        <v>1063.5</v>
      </c>
      <c r="O17" s="31"/>
      <c r="P17" s="33">
        <v>3210</v>
      </c>
      <c r="Q17" s="33">
        <v>911.5</v>
      </c>
      <c r="R17" s="33">
        <v>2128.5</v>
      </c>
      <c r="S17" s="33">
        <v>14088.5</v>
      </c>
      <c r="T17" s="31" t="s">
        <v>30</v>
      </c>
      <c r="U17" s="32" t="s">
        <v>31</v>
      </c>
    </row>
    <row r="18" spans="1:21" x14ac:dyDescent="0.25">
      <c r="A18" s="19"/>
      <c r="B18" s="22" t="s">
        <v>48</v>
      </c>
      <c r="C18" s="31" t="s">
        <v>63</v>
      </c>
      <c r="D18" s="31" t="s">
        <v>43</v>
      </c>
      <c r="E18" s="31" t="s">
        <v>28</v>
      </c>
      <c r="F18" s="32" t="s">
        <v>29</v>
      </c>
      <c r="G18" s="34">
        <v>15000</v>
      </c>
      <c r="H18" s="40">
        <v>0</v>
      </c>
      <c r="I18" s="40">
        <v>25</v>
      </c>
      <c r="J18" s="40">
        <v>430.5</v>
      </c>
      <c r="K18" s="40">
        <f t="shared" ref="K18" si="21">G18*0.071</f>
        <v>1065</v>
      </c>
      <c r="L18" s="40">
        <f t="shared" ref="L18" si="22">G18*0.013</f>
        <v>195</v>
      </c>
      <c r="M18" s="40">
        <v>456</v>
      </c>
      <c r="N18" s="40">
        <f t="shared" ref="N18" si="23">G18*0.0709</f>
        <v>1063.5</v>
      </c>
      <c r="O18" s="46"/>
      <c r="P18" s="40">
        <f t="shared" ref="P18" si="24">SUM(J18:N18)</f>
        <v>3210</v>
      </c>
      <c r="Q18" s="40">
        <f t="shared" ref="Q18" si="25">J18+M18+H18+I18</f>
        <v>911.5</v>
      </c>
      <c r="R18" s="40">
        <f t="shared" ref="R18" si="26">K18+N18</f>
        <v>2128.5</v>
      </c>
      <c r="S18" s="34">
        <v>14088.5</v>
      </c>
      <c r="T18" s="39" t="s">
        <v>30</v>
      </c>
      <c r="U18" s="45" t="s">
        <v>31</v>
      </c>
    </row>
    <row r="19" spans="1:21" x14ac:dyDescent="0.25">
      <c r="A19" s="19"/>
      <c r="B19" s="22" t="s">
        <v>61</v>
      </c>
      <c r="C19" s="31" t="s">
        <v>60</v>
      </c>
      <c r="D19" s="31" t="s">
        <v>43</v>
      </c>
      <c r="E19" s="31" t="s">
        <v>28</v>
      </c>
      <c r="F19" s="32" t="s">
        <v>29</v>
      </c>
      <c r="G19" s="33">
        <v>15000</v>
      </c>
      <c r="H19" s="33">
        <v>0</v>
      </c>
      <c r="I19" s="33">
        <v>25</v>
      </c>
      <c r="J19" s="33">
        <v>430.5</v>
      </c>
      <c r="K19" s="33">
        <v>1065</v>
      </c>
      <c r="L19" s="33">
        <v>195</v>
      </c>
      <c r="M19" s="33">
        <v>456</v>
      </c>
      <c r="N19" s="33">
        <v>1063.5</v>
      </c>
      <c r="O19" s="31"/>
      <c r="P19" s="33">
        <v>3210</v>
      </c>
      <c r="Q19" s="33">
        <v>886.5</v>
      </c>
      <c r="R19" s="33">
        <v>2128.5</v>
      </c>
      <c r="S19" s="33">
        <v>14088.5</v>
      </c>
      <c r="T19" s="31" t="s">
        <v>30</v>
      </c>
      <c r="U19" s="32" t="s">
        <v>31</v>
      </c>
    </row>
    <row r="20" spans="1:21" x14ac:dyDescent="0.25">
      <c r="A20" s="19"/>
      <c r="B20" s="22" t="s">
        <v>64</v>
      </c>
      <c r="C20" s="31" t="s">
        <v>68</v>
      </c>
      <c r="D20" s="31" t="s">
        <v>43</v>
      </c>
      <c r="E20" s="31" t="s">
        <v>28</v>
      </c>
      <c r="F20" s="38" t="s">
        <v>29</v>
      </c>
      <c r="G20" s="34">
        <v>20000</v>
      </c>
      <c r="H20" s="40">
        <v>0</v>
      </c>
      <c r="I20" s="40">
        <v>25</v>
      </c>
      <c r="J20" s="40">
        <v>574</v>
      </c>
      <c r="K20" s="40">
        <f t="shared" ref="K20" si="27">G20*0.071</f>
        <v>1419.9999999999998</v>
      </c>
      <c r="L20" s="40">
        <f t="shared" ref="L20" si="28">G20*0.013</f>
        <v>260</v>
      </c>
      <c r="M20" s="40">
        <v>608</v>
      </c>
      <c r="N20" s="40">
        <f t="shared" ref="N20" si="29">G20*0.0709</f>
        <v>1418</v>
      </c>
      <c r="O20" s="46"/>
      <c r="P20" s="40">
        <f t="shared" ref="P20" si="30">SUM(J20:N20)</f>
        <v>4280</v>
      </c>
      <c r="Q20" s="40">
        <f t="shared" ref="Q20" si="31">J20+M20+H20+I20</f>
        <v>1207</v>
      </c>
      <c r="R20" s="40">
        <f t="shared" ref="R20" si="32">K20+N20</f>
        <v>2838</v>
      </c>
      <c r="S20" s="34">
        <v>18793</v>
      </c>
      <c r="T20" s="39" t="s">
        <v>30</v>
      </c>
      <c r="U20" s="45" t="s">
        <v>39</v>
      </c>
    </row>
    <row r="21" spans="1:21" x14ac:dyDescent="0.25">
      <c r="A21" s="19"/>
      <c r="B21" s="22" t="s">
        <v>67</v>
      </c>
      <c r="C21" s="31" t="s">
        <v>65</v>
      </c>
      <c r="D21" s="31" t="s">
        <v>66</v>
      </c>
      <c r="E21" s="31" t="s">
        <v>28</v>
      </c>
      <c r="F21" s="38" t="s">
        <v>29</v>
      </c>
      <c r="G21" s="34">
        <v>20000</v>
      </c>
      <c r="H21" s="40">
        <v>0</v>
      </c>
      <c r="I21" s="40">
        <v>25</v>
      </c>
      <c r="J21" s="40">
        <v>574</v>
      </c>
      <c r="K21" s="40">
        <f>G21*0.071</f>
        <v>1419.9999999999998</v>
      </c>
      <c r="L21" s="40">
        <f>G21*0.013</f>
        <v>260</v>
      </c>
      <c r="M21" s="40">
        <v>608</v>
      </c>
      <c r="N21" s="40">
        <f>G21*0.0709</f>
        <v>1418</v>
      </c>
      <c r="O21" s="46"/>
      <c r="P21" s="40">
        <f>SUM(J21:N21)</f>
        <v>4280</v>
      </c>
      <c r="Q21" s="40">
        <f>J21+M21+H21+I21</f>
        <v>1207</v>
      </c>
      <c r="R21" s="40">
        <f>K21+N21</f>
        <v>2838</v>
      </c>
      <c r="S21" s="34">
        <v>18793</v>
      </c>
      <c r="T21" s="39" t="s">
        <v>30</v>
      </c>
      <c r="U21" s="45" t="s">
        <v>39</v>
      </c>
    </row>
    <row r="22" spans="1:21" x14ac:dyDescent="0.25">
      <c r="A22" s="19"/>
      <c r="B22" s="31" t="s">
        <v>69</v>
      </c>
      <c r="C22" s="31" t="s">
        <v>71</v>
      </c>
      <c r="D22" s="48" t="s">
        <v>66</v>
      </c>
      <c r="E22" s="31" t="s">
        <v>28</v>
      </c>
      <c r="F22" s="38" t="s">
        <v>29</v>
      </c>
      <c r="G22" s="34">
        <v>25000</v>
      </c>
      <c r="H22" s="40">
        <v>0</v>
      </c>
      <c r="I22" s="40">
        <v>25</v>
      </c>
      <c r="J22" s="52">
        <v>717.5</v>
      </c>
      <c r="K22" s="40">
        <v>1774.9999999999998</v>
      </c>
      <c r="L22" s="40">
        <v>325</v>
      </c>
      <c r="M22" s="40">
        <v>760</v>
      </c>
      <c r="N22" s="40">
        <v>1772.5000000000002</v>
      </c>
      <c r="O22" s="46"/>
      <c r="P22" s="40">
        <v>5350</v>
      </c>
      <c r="Q22" s="40">
        <v>1502.5</v>
      </c>
      <c r="R22" s="40">
        <v>3547.5</v>
      </c>
      <c r="S22" s="34">
        <v>23497.5</v>
      </c>
      <c r="T22" s="39" t="s">
        <v>30</v>
      </c>
      <c r="U22" s="45" t="s">
        <v>39</v>
      </c>
    </row>
    <row r="23" spans="1:21" ht="15.75" thickBot="1" x14ac:dyDescent="0.3">
      <c r="A23" s="19"/>
      <c r="B23" s="50"/>
      <c r="C23" s="49"/>
      <c r="D23" s="49" t="s">
        <v>49</v>
      </c>
      <c r="E23" s="51"/>
      <c r="F23" s="35"/>
      <c r="G23" s="36">
        <f>SUM(G10:G22)</f>
        <v>450500</v>
      </c>
      <c r="H23" s="36">
        <f>SUM(H9:H22)</f>
        <v>25194.570000000003</v>
      </c>
      <c r="I23" s="37">
        <f>SUM(I10:I22)</f>
        <v>325</v>
      </c>
      <c r="J23" s="37">
        <f>SUM(J10:J22)</f>
        <v>12929.35</v>
      </c>
      <c r="K23" s="37">
        <f>SUM(K10:K22)</f>
        <v>31985.499999999996</v>
      </c>
      <c r="L23" s="37">
        <f>SUM(L9:L22)</f>
        <v>5856.5</v>
      </c>
      <c r="M23" s="53">
        <f>SUM(M10:M22)</f>
        <v>13695.2</v>
      </c>
      <c r="N23" s="37">
        <f>SUM(N10:N22)</f>
        <v>31940.45</v>
      </c>
      <c r="O23" s="36"/>
      <c r="P23" s="37">
        <f>SUM(P10:P22)</f>
        <v>96407</v>
      </c>
      <c r="Q23" s="37">
        <f>SUM(Q10:Q22)</f>
        <v>52119.12</v>
      </c>
      <c r="R23" s="53">
        <f>SUM(R10:R22)</f>
        <v>63925.95</v>
      </c>
      <c r="S23" s="53">
        <f>SUM(S10:S22)</f>
        <v>398355.88000000006</v>
      </c>
      <c r="T23" s="23"/>
      <c r="U23" s="23"/>
    </row>
    <row r="24" spans="1:21" x14ac:dyDescent="0.25">
      <c r="B24" s="24"/>
      <c r="G24" s="25"/>
      <c r="J24" s="26"/>
      <c r="K24" s="26"/>
      <c r="L24" s="26"/>
      <c r="M24" s="26"/>
      <c r="N24" s="27"/>
      <c r="P24" s="26"/>
      <c r="Q24" s="26"/>
      <c r="R24" s="26"/>
      <c r="S24" s="26"/>
      <c r="T24" s="23"/>
      <c r="U24" s="23"/>
    </row>
    <row r="25" spans="1:21" x14ac:dyDescent="0.25">
      <c r="D25" t="s">
        <v>50</v>
      </c>
      <c r="G25" s="28" t="s">
        <v>51</v>
      </c>
      <c r="J25" s="28"/>
    </row>
    <row r="26" spans="1:21" x14ac:dyDescent="0.25">
      <c r="J26" s="28"/>
    </row>
    <row r="28" spans="1:21" x14ac:dyDescent="0.25">
      <c r="D28" t="s">
        <v>52</v>
      </c>
      <c r="G28" t="s">
        <v>53</v>
      </c>
    </row>
    <row r="29" spans="1:21" x14ac:dyDescent="0.25">
      <c r="D29" t="s">
        <v>54</v>
      </c>
      <c r="G29" t="s">
        <v>55</v>
      </c>
    </row>
    <row r="30" spans="1:21" ht="15.75" x14ac:dyDescent="0.25">
      <c r="D30" s="29" t="s">
        <v>56</v>
      </c>
      <c r="F30" s="29"/>
      <c r="G30" s="29" t="s">
        <v>57</v>
      </c>
      <c r="H30" s="29"/>
      <c r="I30" s="29"/>
    </row>
    <row r="31" spans="1:21" ht="15.75" x14ac:dyDescent="0.25">
      <c r="J31" s="29"/>
    </row>
    <row r="32" spans="1:21" x14ac:dyDescent="0.25">
      <c r="F32" s="28"/>
    </row>
  </sheetData>
  <mergeCells count="2">
    <mergeCell ref="G4:L4"/>
    <mergeCell ref="G5:K5"/>
  </mergeCells>
  <conditionalFormatting sqref="B22 C20">
    <cfRule type="duplicateValues" dxfId="139" priority="398"/>
    <cfRule type="duplicateValues" dxfId="138" priority="397"/>
    <cfRule type="duplicateValues" dxfId="137" priority="399"/>
    <cfRule type="duplicateValues" dxfId="136" priority="396"/>
    <cfRule type="duplicateValues" dxfId="135" priority="395"/>
    <cfRule type="duplicateValues" dxfId="134" priority="394"/>
    <cfRule type="duplicateValues" dxfId="133" priority="393"/>
    <cfRule type="duplicateValues" dxfId="132" priority="392"/>
    <cfRule type="duplicateValues" dxfId="131" priority="390"/>
    <cfRule type="duplicateValues" dxfId="130" priority="389"/>
    <cfRule type="duplicateValues" dxfId="129" priority="388"/>
    <cfRule type="duplicateValues" dxfId="128" priority="387"/>
    <cfRule type="duplicateValues" dxfId="127" priority="386"/>
    <cfRule type="duplicateValues" dxfId="126" priority="400"/>
    <cfRule type="duplicateValues" dxfId="125" priority="391"/>
  </conditionalFormatting>
  <conditionalFormatting sqref="C10">
    <cfRule type="duplicateValues" dxfId="124" priority="153"/>
    <cfRule type="duplicateValues" dxfId="123" priority="152"/>
    <cfRule type="duplicateValues" dxfId="122" priority="151"/>
    <cfRule type="duplicateValues" dxfId="121" priority="150"/>
    <cfRule type="duplicateValues" dxfId="120" priority="149"/>
    <cfRule type="duplicateValues" dxfId="119" priority="148"/>
    <cfRule type="duplicateValues" dxfId="118" priority="154"/>
  </conditionalFormatting>
  <conditionalFormatting sqref="C11">
    <cfRule type="duplicateValues" dxfId="117" priority="131"/>
    <cfRule type="duplicateValues" dxfId="116" priority="132"/>
    <cfRule type="duplicateValues" dxfId="115" priority="133"/>
  </conditionalFormatting>
  <conditionalFormatting sqref="C12">
    <cfRule type="duplicateValues" dxfId="114" priority="146"/>
    <cfRule type="duplicateValues" dxfId="113" priority="145"/>
    <cfRule type="duplicateValues" dxfId="112" priority="144"/>
    <cfRule type="duplicateValues" dxfId="111" priority="143"/>
    <cfRule type="duplicateValues" dxfId="110" priority="142"/>
    <cfRule type="duplicateValues" dxfId="109" priority="141"/>
    <cfRule type="duplicateValues" dxfId="108" priority="147"/>
  </conditionalFormatting>
  <conditionalFormatting sqref="C13">
    <cfRule type="duplicateValues" dxfId="107" priority="1"/>
    <cfRule type="duplicateValues" dxfId="106" priority="2"/>
    <cfRule type="duplicateValues" dxfId="105" priority="3"/>
    <cfRule type="duplicateValues" dxfId="104" priority="4"/>
    <cfRule type="duplicateValues" dxfId="103" priority="5"/>
    <cfRule type="duplicateValues" dxfId="102" priority="6"/>
    <cfRule type="duplicateValues" dxfId="101" priority="24"/>
    <cfRule type="duplicateValues" dxfId="100" priority="23"/>
    <cfRule type="duplicateValues" dxfId="99" priority="22"/>
    <cfRule type="duplicateValues" dxfId="98" priority="21"/>
    <cfRule type="duplicateValues" dxfId="97" priority="20"/>
    <cfRule type="duplicateValues" dxfId="96" priority="19"/>
    <cfRule type="duplicateValues" dxfId="95" priority="18"/>
    <cfRule type="duplicateValues" dxfId="94" priority="17"/>
    <cfRule type="duplicateValues" dxfId="93" priority="16"/>
    <cfRule type="duplicateValues" dxfId="92" priority="15"/>
    <cfRule type="duplicateValues" dxfId="91" priority="9"/>
    <cfRule type="duplicateValues" dxfId="90" priority="14"/>
    <cfRule type="duplicateValues" dxfId="89" priority="13"/>
    <cfRule type="duplicateValues" dxfId="88" priority="12"/>
    <cfRule type="duplicateValues" dxfId="87" priority="11"/>
    <cfRule type="duplicateValues" dxfId="86" priority="10"/>
    <cfRule type="duplicateValues" dxfId="85" priority="8"/>
    <cfRule type="duplicateValues" dxfId="84" priority="7"/>
  </conditionalFormatting>
  <conditionalFormatting sqref="C14">
    <cfRule type="duplicateValues" dxfId="83" priority="89"/>
    <cfRule type="duplicateValues" dxfId="82" priority="90"/>
    <cfRule type="duplicateValues" dxfId="81" priority="91"/>
    <cfRule type="duplicateValues" dxfId="80" priority="92"/>
    <cfRule type="duplicateValues" dxfId="79" priority="93"/>
    <cfRule type="duplicateValues" dxfId="78" priority="94"/>
    <cfRule type="duplicateValues" dxfId="77" priority="95"/>
    <cfRule type="duplicateValues" dxfId="76" priority="96"/>
    <cfRule type="duplicateValues" dxfId="75" priority="97"/>
    <cfRule type="duplicateValues" dxfId="74" priority="98"/>
    <cfRule type="duplicateValues" dxfId="73" priority="99"/>
    <cfRule type="duplicateValues" dxfId="72" priority="87"/>
    <cfRule type="duplicateValues" dxfId="71" priority="88"/>
    <cfRule type="duplicateValues" dxfId="70" priority="86"/>
    <cfRule type="duplicateValues" dxfId="69" priority="100"/>
  </conditionalFormatting>
  <conditionalFormatting sqref="C15">
    <cfRule type="duplicateValues" dxfId="68" priority="71"/>
    <cfRule type="duplicateValues" dxfId="67" priority="72"/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/>
    <cfRule type="duplicateValues" dxfId="61" priority="78"/>
    <cfRule type="duplicateValues" dxfId="60" priority="79"/>
    <cfRule type="duplicateValues" dxfId="59" priority="80"/>
    <cfRule type="duplicateValues" dxfId="58" priority="81"/>
    <cfRule type="duplicateValues" dxfId="57" priority="82"/>
    <cfRule type="duplicateValues" dxfId="56" priority="83"/>
    <cfRule type="duplicateValues" dxfId="55" priority="85"/>
    <cfRule type="duplicateValues" dxfId="54" priority="84"/>
  </conditionalFormatting>
  <conditionalFormatting sqref="C16">
    <cfRule type="duplicateValues" dxfId="53" priority="176"/>
    <cfRule type="duplicateValues" dxfId="52" priority="171"/>
    <cfRule type="duplicateValues" dxfId="51" priority="172"/>
    <cfRule type="duplicateValues" dxfId="50" priority="173"/>
    <cfRule type="duplicateValues" dxfId="49" priority="174"/>
    <cfRule type="duplicateValues" dxfId="48" priority="175"/>
    <cfRule type="duplicateValues" dxfId="47" priority="177"/>
  </conditionalFormatting>
  <conditionalFormatting sqref="C18">
    <cfRule type="duplicateValues" dxfId="46" priority="358"/>
    <cfRule type="duplicateValues" dxfId="45" priority="362"/>
    <cfRule type="duplicateValues" dxfId="44" priority="363"/>
    <cfRule type="duplicateValues" dxfId="43" priority="364"/>
    <cfRule type="duplicateValues" dxfId="42" priority="367"/>
    <cfRule type="duplicateValues" dxfId="41" priority="368"/>
    <cfRule type="duplicateValues" dxfId="40" priority="369"/>
    <cfRule type="duplicateValues" dxfId="39" priority="370"/>
    <cfRule type="duplicateValues" dxfId="38" priority="366"/>
  </conditionalFormatting>
  <conditionalFormatting sqref="C19 C17">
    <cfRule type="duplicateValues" dxfId="37" priority="374"/>
    <cfRule type="duplicateValues" dxfId="36" priority="381"/>
    <cfRule type="duplicateValues" dxfId="35" priority="380"/>
    <cfRule type="duplicateValues" dxfId="34" priority="379"/>
    <cfRule type="duplicateValues" dxfId="33" priority="378"/>
    <cfRule type="duplicateValues" dxfId="32" priority="377"/>
    <cfRule type="duplicateValues" dxfId="31" priority="376"/>
    <cfRule type="duplicateValues" dxfId="30" priority="375"/>
    <cfRule type="duplicateValues" dxfId="29" priority="373"/>
    <cfRule type="duplicateValues" dxfId="28" priority="371"/>
    <cfRule type="duplicateValues" dxfId="27" priority="372"/>
    <cfRule type="duplicateValues" dxfId="26" priority="382"/>
    <cfRule type="duplicateValues" dxfId="25" priority="384"/>
    <cfRule type="duplicateValues" dxfId="24" priority="385"/>
    <cfRule type="duplicateValues" dxfId="23" priority="383"/>
  </conditionalFormatting>
  <conditionalFormatting sqref="C21">
    <cfRule type="duplicateValues" dxfId="22" priority="40"/>
    <cfRule type="duplicateValues" dxfId="21" priority="54"/>
    <cfRule type="duplicateValues" dxfId="20" priority="53"/>
    <cfRule type="duplicateValues" dxfId="19" priority="55"/>
    <cfRule type="duplicateValues" dxfId="18" priority="51"/>
    <cfRule type="duplicateValues" dxfId="17" priority="50"/>
    <cfRule type="duplicateValues" dxfId="16" priority="49"/>
    <cfRule type="duplicateValues" dxfId="15" priority="48"/>
    <cfRule type="duplicateValues" dxfId="14" priority="47"/>
    <cfRule type="duplicateValues" dxfId="13" priority="52"/>
    <cfRule type="duplicateValues" dxfId="12" priority="45"/>
    <cfRule type="duplicateValues" dxfId="11" priority="44"/>
    <cfRule type="duplicateValues" dxfId="10" priority="43"/>
    <cfRule type="duplicateValues" dxfId="9" priority="42"/>
    <cfRule type="duplicateValues" dxfId="8" priority="41"/>
    <cfRule type="duplicateValues" dxfId="7" priority="46"/>
  </conditionalFormatting>
  <conditionalFormatting sqref="C23">
    <cfRule type="duplicateValues" dxfId="6" priority="292"/>
    <cfRule type="duplicateValues" dxfId="5" priority="291"/>
    <cfRule type="duplicateValues" dxfId="4" priority="297"/>
    <cfRule type="duplicateValues" dxfId="3" priority="296"/>
    <cfRule type="duplicateValues" dxfId="2" priority="295"/>
    <cfRule type="duplicateValues" dxfId="1" priority="294"/>
    <cfRule type="duplicateValues" dxfId="0" priority="293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2025-09-23T12:28:01Z</cp:lastPrinted>
  <dcterms:created xsi:type="dcterms:W3CDTF">2024-12-17T14:39:29Z</dcterms:created>
  <dcterms:modified xsi:type="dcterms:W3CDTF">2025-12-23T14:43:12Z</dcterms:modified>
</cp:coreProperties>
</file>